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Υπερ.Μονίμων" sheetId="1" r:id="rId1"/>
    <sheet name="Υπερ. Αναπληρωτών" sheetId="2" r:id="rId2"/>
  </sheets>
  <definedNames>
    <definedName name="_xlnm.Print_Area" localSheetId="0">'Υπερ.Μονίμων'!$A$1:$P$33</definedName>
  </definedNames>
  <calcPr fullCalcOnLoad="1"/>
</workbook>
</file>

<file path=xl/sharedStrings.xml><?xml version="1.0" encoding="utf-8"?>
<sst xmlns="http://schemas.openxmlformats.org/spreadsheetml/2006/main" count="115" uniqueCount="73">
  <si>
    <t>ΕΛΛΗΝΙΚΗ ΔΗΜΟΚΡΑΤΙΑ</t>
  </si>
  <si>
    <t>ΟΙΚ. ΕΤΟΣ</t>
  </si>
  <si>
    <t>200.</t>
  </si>
  <si>
    <t xml:space="preserve"> ΚΑΤΑΣΤΑΣΗ ΠΛΗΡΩΜΗΣ ΑΠΟΖΗΜΙΩΣΗΣ</t>
  </si>
  <si>
    <t>ΦΟΡΕΑΣ</t>
  </si>
  <si>
    <t>ΥΠΕΡΩΡΙΩΝ ΑΝΑΠΛΗΡΩΤΩΝ ΚΑΘΗΓΗΤΩΝ</t>
  </si>
  <si>
    <t>ΚΑΕ</t>
  </si>
  <si>
    <t>0516</t>
  </si>
  <si>
    <t>ΑΠO ………………………….  ΕΩΣ …………………………</t>
  </si>
  <si>
    <t>α/α</t>
  </si>
  <si>
    <t>ΟΝΟΜΑΤΕΠΩΝΥΜΟ και ΠΑΤΡΩΝΥΜΟ ΔΙΚΑΙΟΥΧΟΥ</t>
  </si>
  <si>
    <t>ΑΦΜ</t>
  </si>
  <si>
    <t>ΕΙΔΙΚΟΤΗΤΑ</t>
  </si>
  <si>
    <t>ΠΡΑΓΜΑΤΟΠΟΙΗΘΕΙΣΕΣ ΩΡΕΣ</t>
  </si>
  <si>
    <t>ΩΡΙΑΙΑ ΑΠΟΖΗΜ 9,21€</t>
  </si>
  <si>
    <t>ΣΥΝΟΛΟ ΑΠΟΖΗΜΙΩΣΗΣ</t>
  </si>
  <si>
    <t>ΣΥΝΟΛΟ ΔΑΠΑΝΗΣ</t>
  </si>
  <si>
    <t>ΜΤΠΥ 1%</t>
  </si>
  <si>
    <t>ΣΥΝΟΛΟ ΙΚΑ</t>
  </si>
  <si>
    <t>ΦΟΡΟΣ 20%</t>
  </si>
  <si>
    <t>ΣΥΝΟΛΟ ΚΡΑΤΗΣΕΩΝ</t>
  </si>
  <si>
    <t>ΚΑΘΑΡΟ ΠΛΗΡΩΤΕΟ ΠΟΣΟ</t>
  </si>
  <si>
    <t>ΥΠΟΓΡΑΦΗ</t>
  </si>
  <si>
    <t>ΣΥΝΟΛΟ</t>
  </si>
  <si>
    <t>ΒΕΒΑΙΩΣΗ</t>
  </si>
  <si>
    <t xml:space="preserve">1. Βεβαιώνεται ότι  πραγματοποιήθηκαν οι παραπάνω αναφερόμενες στον καθένα </t>
  </si>
  <si>
    <t>ΕΞΟΥΣΙΟΔΟΤΗΣΗ</t>
  </si>
  <si>
    <t>ΘΕΩΡΗΘΗΚΕ</t>
  </si>
  <si>
    <t>ώρες διδασκαλιας πέραν του υποχρεωτικού ωραρίου</t>
  </si>
  <si>
    <t xml:space="preserve">Γιατην είσπραξη του ανωτέρω ποσού </t>
  </si>
  <si>
    <t>και αναγνωρίζεται δαπάνη</t>
  </si>
  <si>
    <t>2. Δεν ξεπεράστηκαν οι προβλεπόμενες ώρες διδασκαλίας την εβδομάδα</t>
  </si>
  <si>
    <t>εξουσιοδοτείται ο ……………………….</t>
  </si>
  <si>
    <t>3. Δεν υποβλήθηκαν άλλα δικαιολογητικά για το ίδιο χρονικό διάστημα.</t>
  </si>
  <si>
    <t>Ο ΔΙΕΥΘΥΝΤΗΣ Δ.Ε.</t>
  </si>
  <si>
    <t>4. Οι άλλοι καθηγητές της ίδιας ή συγγενούς ειδικότητας με τους ανωτέρω</t>
  </si>
  <si>
    <t>Ο ΔΙΕΥΘΥΝΤΗΣ ΤΟΥ ΣΧΟΛΕΙΟΥ</t>
  </si>
  <si>
    <t xml:space="preserve"> έχουν συμπληρώσει το υποχρεωτικό τους ωράριο</t>
  </si>
  <si>
    <t xml:space="preserve"> </t>
  </si>
  <si>
    <t>4* Ειδικά για περιβαλλοντική εκπ/ση, αγωγή υγείας κλπ</t>
  </si>
  <si>
    <t>πρέπει όλοι οι καθηγητές του Σχολείου να έχουν συμπληρωμένο ωράριο.</t>
  </si>
  <si>
    <t>ΙΚΑ ΕΡΓΟΔ. 28,06%</t>
  </si>
  <si>
    <t>ΙΚΑ ΕΡΓΟΔΟΤΗ 28,06%%</t>
  </si>
  <si>
    <t>ΙΚΑ ΑΣΦ. 16%</t>
  </si>
  <si>
    <t>ΠΕΡΙΦΕΡΕΙΑ ΗΠΕΙΡΟΥ</t>
  </si>
  <si>
    <t>Δ/ΜΙΑ ΕΚΠ/ΣΗ ΙΩΑΝΝΙΝΩΝ</t>
  </si>
  <si>
    <t>…ΓΡΑΦΕΙΟ ΔΕΝ ΙΩΑΝΝΙΝΩΝ</t>
  </si>
  <si>
    <r>
      <t xml:space="preserve">ΣΧΟΛΕΙΟ: </t>
    </r>
    <r>
      <rPr>
        <b/>
        <sz val="10"/>
        <rFont val="Arial Greek"/>
        <family val="0"/>
      </rPr>
      <t>ΓΥΜΝΑΣΙΟ ΖΙΤΣΑΣ</t>
    </r>
  </si>
  <si>
    <t>Ζίτσα    .........</t>
  </si>
  <si>
    <t>Πατερούσης Ιωάννης</t>
  </si>
  <si>
    <t>Λάμπρος Καρακώστας</t>
  </si>
  <si>
    <t xml:space="preserve">Ζίτσα    </t>
  </si>
  <si>
    <t>ΚΑΤΑΣΤΑΣΗ ΠΛΗΡΩΜΗΣ ΑΠΟΖΗΜΙΩΣΗΣ</t>
  </si>
  <si>
    <t>ΥΠΕΡΩΡΙΩΝ ΜΟΝΙΜΩΝ ΚΑΘΗΓΗΤΩΝ</t>
  </si>
  <si>
    <r>
      <t xml:space="preserve">ΣΧΟΛΕΙΟ: </t>
    </r>
    <r>
      <rPr>
        <b/>
        <sz val="10"/>
        <rFont val="Arial Greek"/>
        <family val="0"/>
      </rPr>
      <t>ΓΥΜΝΑΣΙΟ  ΖΙΤΣΑΣ</t>
    </r>
  </si>
  <si>
    <t>ΟΝΟΜΑΤΕΠΩΝΥΜΟ και ΑΦΜ ΔΙΚΑΙΟΥΧΟΥ</t>
  </si>
  <si>
    <t>ΑΣΦΑΛΙΣΜΕΝΟΣ ΜΕΤΑ ΤΟ 1993 ΝΑΙ η ΟΧΙ</t>
  </si>
  <si>
    <t>ΩΡΙΑΙΑ ΑΠΟΖΗΜΙΩΣΗ 9,21€</t>
  </si>
  <si>
    <t>ΑΠΟΖΗΜΙΩΣΗ</t>
  </si>
  <si>
    <t>ΜΤΠΥ 2%</t>
  </si>
  <si>
    <t>ΥΓ. ΠΕΡΙΘΑΛΨΗ 2,55%</t>
  </si>
  <si>
    <t>Α</t>
  </si>
  <si>
    <t>Β</t>
  </si>
  <si>
    <t>ΝΑΙ</t>
  </si>
  <si>
    <t>Γ</t>
  </si>
  <si>
    <t xml:space="preserve">και αναγνωρίζεται δαπάνη </t>
  </si>
  <si>
    <t>Ζίτσα ….-….-200..</t>
  </si>
  <si>
    <t xml:space="preserve"> ………………………………………………………..</t>
  </si>
  <si>
    <t xml:space="preserve">Οι ασφαλισμένοι μετά το 1993 έχουν κράτηση </t>
  </si>
  <si>
    <t>ΤΕΑΔΥ 3%+3%</t>
  </si>
  <si>
    <t>ΤΕΑΔΥ ΕΡΓΟΔΟΤΗ 2%</t>
  </si>
  <si>
    <t>ΤΕΑΔΥ ΑΣΦΑΛΣΜ 4%</t>
  </si>
  <si>
    <t xml:space="preserve">ΤΕΑΔΥ ΕΡΓΟΔΟΤΗ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</si>
</sst>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3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8"/>
      <name val="Arial Greek"/>
      <family val="2"/>
    </font>
    <font>
      <b/>
      <sz val="7"/>
      <name val="Arial Greek"/>
      <family val="2"/>
    </font>
    <font>
      <sz val="7"/>
      <name val="Arial Greek"/>
      <family val="2"/>
    </font>
    <font>
      <b/>
      <sz val="9"/>
      <name val="Arial Greek"/>
      <family val="2"/>
    </font>
    <font>
      <b/>
      <sz val="8"/>
      <color indexed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right"/>
      <protection locked="0"/>
    </xf>
    <xf numFmtId="0" fontId="7" fillId="33" borderId="0" xfId="0" applyFont="1" applyFill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 quotePrefix="1">
      <alignment horizontal="righ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 quotePrefix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49" fontId="4" fillId="33" borderId="13" xfId="0" applyNumberFormat="1" applyFont="1" applyFill="1" applyBorder="1" applyAlignment="1" applyProtection="1">
      <alignment wrapText="1"/>
      <protection locked="0"/>
    </xf>
    <xf numFmtId="49" fontId="8" fillId="33" borderId="13" xfId="0" applyNumberFormat="1" applyFont="1" applyFill="1" applyBorder="1" applyAlignment="1" applyProtection="1">
      <alignment wrapText="1"/>
      <protection locked="0"/>
    </xf>
    <xf numFmtId="0" fontId="5" fillId="33" borderId="13" xfId="0" applyFont="1" applyFill="1" applyBorder="1" applyAlignment="1" applyProtection="1">
      <alignment textRotation="90" wrapText="1"/>
      <protection locked="0"/>
    </xf>
    <xf numFmtId="0" fontId="4" fillId="33" borderId="13" xfId="0" applyFont="1" applyFill="1" applyBorder="1" applyAlignment="1" applyProtection="1">
      <alignment horizontal="center" textRotation="90" wrapText="1"/>
      <protection locked="0"/>
    </xf>
    <xf numFmtId="0" fontId="4" fillId="34" borderId="13" xfId="0" applyFont="1" applyFill="1" applyBorder="1" applyAlignment="1" applyProtection="1">
      <alignment horizontal="center" textRotation="90" wrapText="1"/>
      <protection locked="0"/>
    </xf>
    <xf numFmtId="0" fontId="4" fillId="33" borderId="0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right"/>
      <protection locked="0"/>
    </xf>
    <xf numFmtId="2" fontId="0" fillId="33" borderId="13" xfId="0" applyNumberForma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right"/>
      <protection locked="0"/>
    </xf>
    <xf numFmtId="2" fontId="2" fillId="33" borderId="13" xfId="0" applyNumberFormat="1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right"/>
      <protection/>
    </xf>
    <xf numFmtId="2" fontId="0" fillId="33" borderId="13" xfId="0" applyNumberForma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0" xfId="0" applyFill="1" applyBorder="1" applyAlignment="1" applyProtection="1" quotePrefix="1">
      <alignment horizontal="left"/>
      <protection locked="0"/>
    </xf>
    <xf numFmtId="0" fontId="0" fillId="33" borderId="0" xfId="0" applyFill="1" applyBorder="1" applyAlignment="1" applyProtection="1" quotePrefix="1">
      <alignment horizontal="left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textRotation="90" wrapText="1"/>
      <protection locked="0"/>
    </xf>
    <xf numFmtId="49" fontId="5" fillId="33" borderId="10" xfId="0" applyNumberFormat="1" applyFont="1" applyFill="1" applyBorder="1" applyAlignment="1" applyProtection="1">
      <alignment horizontal="center" textRotation="90" wrapText="1"/>
      <protection locked="0"/>
    </xf>
    <xf numFmtId="49" fontId="4" fillId="33" borderId="10" xfId="0" applyNumberFormat="1" applyFont="1" applyFill="1" applyBorder="1" applyAlignment="1" applyProtection="1">
      <alignment horizontal="center" textRotation="90" wrapText="1"/>
      <protection locked="0"/>
    </xf>
    <xf numFmtId="0" fontId="5" fillId="33" borderId="11" xfId="0" applyFont="1" applyFill="1" applyBorder="1" applyAlignment="1" applyProtection="1">
      <alignment horizontal="center" textRotation="90" wrapText="1"/>
      <protection locked="0"/>
    </xf>
    <xf numFmtId="0" fontId="4" fillId="34" borderId="20" xfId="0" applyFont="1" applyFill="1" applyBorder="1" applyAlignment="1" applyProtection="1">
      <alignment horizontal="center" textRotation="90" wrapText="1"/>
      <protection locked="0"/>
    </xf>
    <xf numFmtId="0" fontId="4" fillId="34" borderId="10" xfId="0" applyFont="1" applyFill="1" applyBorder="1" applyAlignment="1" applyProtection="1">
      <alignment horizontal="center" textRotation="90" wrapText="1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0" fillId="33" borderId="22" xfId="0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 horizontal="center"/>
      <protection locked="0"/>
    </xf>
    <xf numFmtId="14" fontId="1" fillId="33" borderId="0" xfId="0" applyNumberFormat="1" applyFont="1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right"/>
      <protection/>
    </xf>
    <xf numFmtId="2" fontId="0" fillId="33" borderId="10" xfId="0" applyNumberFormat="1" applyFill="1" applyBorder="1" applyAlignment="1" applyProtection="1">
      <alignment horizontal="right"/>
      <protection/>
    </xf>
    <xf numFmtId="2" fontId="0" fillId="33" borderId="11" xfId="0" applyNumberFormat="1" applyFill="1" applyBorder="1" applyAlignment="1" applyProtection="1">
      <alignment horizontal="right"/>
      <protection/>
    </xf>
    <xf numFmtId="2" fontId="0" fillId="33" borderId="20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 locked="0"/>
    </xf>
    <xf numFmtId="0" fontId="7" fillId="33" borderId="23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T33"/>
  <sheetViews>
    <sheetView tabSelected="1" zoomScalePageLayoutView="0" workbookViewId="0" topLeftCell="A1">
      <selection activeCell="R22" sqref="R22"/>
    </sheetView>
  </sheetViews>
  <sheetFormatPr defaultColWidth="18.75390625" defaultRowHeight="12.75"/>
  <cols>
    <col min="1" max="1" width="4.125" style="2" customWidth="1"/>
    <col min="2" max="2" width="25.75390625" style="2" customWidth="1"/>
    <col min="3" max="3" width="7.375" style="2" customWidth="1"/>
    <col min="4" max="4" width="5.375" style="2" customWidth="1"/>
    <col min="5" max="5" width="7.25390625" style="2" customWidth="1"/>
    <col min="6" max="6" width="7.375" style="2" customWidth="1"/>
    <col min="7" max="7" width="6.375" style="2" customWidth="1"/>
    <col min="8" max="8" width="8.875" style="2" customWidth="1"/>
    <col min="9" max="9" width="7.25390625" style="2" customWidth="1"/>
    <col min="10" max="10" width="7.00390625" style="2" customWidth="1"/>
    <col min="11" max="11" width="6.25390625" style="2" customWidth="1"/>
    <col min="12" max="12" width="7.25390625" style="2" customWidth="1"/>
    <col min="13" max="13" width="6.625" style="2" customWidth="1"/>
    <col min="14" max="14" width="8.75390625" style="2" customWidth="1"/>
    <col min="15" max="15" width="7.75390625" style="2" customWidth="1"/>
    <col min="16" max="16" width="10.75390625" style="2" customWidth="1"/>
    <col min="17" max="17" width="9.875" style="2" customWidth="1"/>
    <col min="18" max="18" width="13.00390625" style="2" customWidth="1"/>
    <col min="19" max="19" width="10.375" style="2" customWidth="1"/>
    <col min="20" max="20" width="10.125" style="2" customWidth="1"/>
    <col min="21" max="16384" width="18.75390625" style="2" customWidth="1"/>
  </cols>
  <sheetData>
    <row r="1" spans="1:3" ht="12.75">
      <c r="A1" s="1"/>
      <c r="B1" s="1"/>
      <c r="C1" s="1"/>
    </row>
    <row r="2" spans="1:16" ht="12.75">
      <c r="A2" s="2" t="s">
        <v>0</v>
      </c>
      <c r="N2" s="3" t="s">
        <v>1</v>
      </c>
      <c r="O2" s="3"/>
      <c r="P2" s="4" t="s">
        <v>2</v>
      </c>
    </row>
    <row r="3" spans="1:16" ht="15.75">
      <c r="A3" s="5" t="s">
        <v>44</v>
      </c>
      <c r="B3" s="5"/>
      <c r="C3" s="5"/>
      <c r="D3" s="6" t="s">
        <v>52</v>
      </c>
      <c r="E3" s="6"/>
      <c r="F3" s="6"/>
      <c r="G3" s="6"/>
      <c r="H3" s="6"/>
      <c r="I3" s="6"/>
      <c r="J3" s="6"/>
      <c r="K3" s="6"/>
      <c r="L3" s="6"/>
      <c r="N3" s="7" t="s">
        <v>4</v>
      </c>
      <c r="O3" s="8"/>
      <c r="P3" s="9">
        <v>182</v>
      </c>
    </row>
    <row r="4" spans="1:16" ht="12.75">
      <c r="A4" s="5" t="s">
        <v>45</v>
      </c>
      <c r="B4" s="5"/>
      <c r="C4" s="5"/>
      <c r="E4" s="69" t="s">
        <v>53</v>
      </c>
      <c r="F4" s="69"/>
      <c r="G4" s="69"/>
      <c r="H4" s="69"/>
      <c r="I4" s="69"/>
      <c r="J4" s="69"/>
      <c r="K4" s="69"/>
      <c r="L4" s="69"/>
      <c r="M4" s="70"/>
      <c r="N4" s="7" t="s">
        <v>6</v>
      </c>
      <c r="O4" s="8"/>
      <c r="P4" s="11" t="s">
        <v>7</v>
      </c>
    </row>
    <row r="5" spans="1:16" ht="12.75">
      <c r="A5" s="5" t="s">
        <v>46</v>
      </c>
      <c r="B5" s="5"/>
      <c r="C5" s="5"/>
      <c r="E5" s="10"/>
      <c r="F5" s="10"/>
      <c r="G5" s="10"/>
      <c r="H5" s="10"/>
      <c r="I5" s="10"/>
      <c r="J5" s="10"/>
      <c r="K5" s="10"/>
      <c r="L5" s="10"/>
      <c r="M5" s="12"/>
      <c r="N5" s="1"/>
      <c r="O5" s="13"/>
      <c r="P5" s="14"/>
    </row>
    <row r="6" spans="1:9" ht="15.75">
      <c r="A6" s="1" t="s">
        <v>54</v>
      </c>
      <c r="B6" s="1"/>
      <c r="C6" s="1"/>
      <c r="D6" s="15" t="s">
        <v>8</v>
      </c>
      <c r="E6" s="15"/>
      <c r="F6" s="15"/>
      <c r="G6" s="15"/>
      <c r="H6" s="15"/>
      <c r="I6" s="15"/>
    </row>
    <row r="7" ht="21.75" customHeight="1"/>
    <row r="8" spans="1:20" s="23" customFormat="1" ht="66" customHeight="1">
      <c r="A8" s="16" t="s">
        <v>9</v>
      </c>
      <c r="B8" s="17" t="s">
        <v>55</v>
      </c>
      <c r="C8" s="18" t="s">
        <v>56</v>
      </c>
      <c r="D8" s="19" t="s">
        <v>13</v>
      </c>
      <c r="E8" s="20" t="s">
        <v>57</v>
      </c>
      <c r="F8" s="20" t="s">
        <v>58</v>
      </c>
      <c r="G8" s="20" t="s">
        <v>72</v>
      </c>
      <c r="H8" s="20" t="s">
        <v>15</v>
      </c>
      <c r="I8" s="21" t="s">
        <v>59</v>
      </c>
      <c r="J8" s="21" t="s">
        <v>60</v>
      </c>
      <c r="K8" s="21" t="s">
        <v>70</v>
      </c>
      <c r="L8" s="21" t="s">
        <v>71</v>
      </c>
      <c r="M8" s="21" t="s">
        <v>19</v>
      </c>
      <c r="N8" s="21" t="s">
        <v>20</v>
      </c>
      <c r="O8" s="20" t="s">
        <v>21</v>
      </c>
      <c r="P8" s="16" t="s">
        <v>22</v>
      </c>
      <c r="Q8" s="22"/>
      <c r="R8" s="22"/>
      <c r="S8" s="22"/>
      <c r="T8" s="22"/>
    </row>
    <row r="9" spans="1:20" ht="21.75" customHeight="1">
      <c r="A9" s="24">
        <v>1</v>
      </c>
      <c r="B9" s="25" t="s">
        <v>61</v>
      </c>
      <c r="C9" s="24"/>
      <c r="D9" s="26">
        <v>10</v>
      </c>
      <c r="E9" s="27">
        <f>IF(D9&lt;&gt;"",10,"")</f>
        <v>10</v>
      </c>
      <c r="F9" s="27">
        <f>IF(D9&lt;&gt;"",ROUND(D9*E9,2),"")</f>
        <v>100</v>
      </c>
      <c r="G9" s="27">
        <f>IF(D9&lt;&gt;"",IF(C9="ΝΑΙ",ROUND(F9*3%,2),ROUND(F9*2%,2)),"")</f>
        <v>2</v>
      </c>
      <c r="H9" s="27">
        <f>IF(D9="","",ROUND(F9+G9,2))</f>
        <v>102</v>
      </c>
      <c r="I9" s="27">
        <f aca="true" t="shared" si="0" ref="I9:I16">IF(E9="","",ROUND(F9*2%,2))</f>
        <v>2</v>
      </c>
      <c r="J9" s="27">
        <f aca="true" t="shared" si="1" ref="J9:J16">IF(I9="","",ROUND(F9*2.55%,2))</f>
        <v>2.55</v>
      </c>
      <c r="K9" s="27">
        <f>G9</f>
        <v>2</v>
      </c>
      <c r="L9" s="27">
        <f>IF(D9&lt;&gt;"",IF(C9="ΝΑΙ",ROUND(F9*4%,2),0),"")</f>
        <v>0</v>
      </c>
      <c r="M9" s="27">
        <f>IF(D9="","",ROUND((F9-(I9+J9+L9))*20%,2))</f>
        <v>19.09</v>
      </c>
      <c r="N9" s="27">
        <f>IF(H9="","",ROUND(I9+J9+K9+L9+M9,2))</f>
        <v>25.64</v>
      </c>
      <c r="O9" s="27">
        <f>IF(H9="","",ROUND(H9-N9,2))</f>
        <v>76.36</v>
      </c>
      <c r="P9" s="24"/>
      <c r="Q9" s="1"/>
      <c r="R9" s="1"/>
      <c r="S9" s="1"/>
      <c r="T9" s="1"/>
    </row>
    <row r="10" spans="1:20" ht="21.75" customHeight="1">
      <c r="A10" s="24">
        <v>2</v>
      </c>
      <c r="B10" s="25" t="s">
        <v>62</v>
      </c>
      <c r="C10" s="28" t="s">
        <v>63</v>
      </c>
      <c r="D10" s="29">
        <v>10</v>
      </c>
      <c r="E10" s="27">
        <f aca="true" t="shared" si="2" ref="E10:E16">IF(D10&lt;&gt;"",10,"")</f>
        <v>10</v>
      </c>
      <c r="F10" s="27">
        <f aca="true" t="shared" si="3" ref="F10:F16">IF(D10&lt;&gt;"",ROUND(D10*E10,2),"")</f>
        <v>100</v>
      </c>
      <c r="G10" s="27">
        <f aca="true" t="shared" si="4" ref="G10:G16">IF(D10&lt;&gt;"",IF(C10="ΝΑΙ",ROUND(F10*3%,2),ROUND(F10*2%,2)),"")</f>
        <v>3</v>
      </c>
      <c r="H10" s="30">
        <f aca="true" t="shared" si="5" ref="H10:H16">IF(D10="","",ROUND(F10+G10,2))</f>
        <v>103</v>
      </c>
      <c r="I10" s="30">
        <f t="shared" si="0"/>
        <v>2</v>
      </c>
      <c r="J10" s="30">
        <f t="shared" si="1"/>
        <v>2.55</v>
      </c>
      <c r="K10" s="27">
        <f aca="true" t="shared" si="6" ref="K10:K16">G10</f>
        <v>3</v>
      </c>
      <c r="L10" s="27">
        <f aca="true" t="shared" si="7" ref="L10:L16">IF(D10&lt;&gt;"",IF(C10="ΝΑΙ",ROUND(F10*4%,2),0),"")</f>
        <v>4</v>
      </c>
      <c r="M10" s="27">
        <f aca="true" t="shared" si="8" ref="M10:M16">IF(D10="","",ROUND((F10-(I10+J10+L10))*20%,2))</f>
        <v>18.29</v>
      </c>
      <c r="N10" s="27">
        <f aca="true" t="shared" si="9" ref="N10:N16">IF(H10="","",ROUND(I10+J10+K10+L10+M10,2))</f>
        <v>29.84</v>
      </c>
      <c r="O10" s="27">
        <f aca="true" t="shared" si="10" ref="O10:O16">IF(H10="","",ROUND(H10-N10,2))</f>
        <v>73.16</v>
      </c>
      <c r="P10" s="24"/>
      <c r="Q10" s="1"/>
      <c r="R10" s="1"/>
      <c r="S10" s="1"/>
      <c r="T10" s="1"/>
    </row>
    <row r="11" spans="1:20" ht="21.75" customHeight="1">
      <c r="A11" s="24">
        <v>3</v>
      </c>
      <c r="B11" s="25" t="s">
        <v>64</v>
      </c>
      <c r="C11" s="24"/>
      <c r="D11" s="26">
        <v>20</v>
      </c>
      <c r="E11" s="27">
        <f t="shared" si="2"/>
        <v>10</v>
      </c>
      <c r="F11" s="27">
        <f t="shared" si="3"/>
        <v>200</v>
      </c>
      <c r="G11" s="27">
        <f t="shared" si="4"/>
        <v>4</v>
      </c>
      <c r="H11" s="27">
        <f t="shared" si="5"/>
        <v>204</v>
      </c>
      <c r="I11" s="27">
        <f t="shared" si="0"/>
        <v>4</v>
      </c>
      <c r="J11" s="27">
        <f t="shared" si="1"/>
        <v>5.1</v>
      </c>
      <c r="K11" s="27">
        <f t="shared" si="6"/>
        <v>4</v>
      </c>
      <c r="L11" s="27">
        <f t="shared" si="7"/>
        <v>0</v>
      </c>
      <c r="M11" s="27">
        <f t="shared" si="8"/>
        <v>38.18</v>
      </c>
      <c r="N11" s="27">
        <f t="shared" si="9"/>
        <v>51.28</v>
      </c>
      <c r="O11" s="27">
        <f t="shared" si="10"/>
        <v>152.72</v>
      </c>
      <c r="P11" s="24"/>
      <c r="Q11" s="1"/>
      <c r="R11" s="1"/>
      <c r="S11" s="1"/>
      <c r="T11" s="1"/>
    </row>
    <row r="12" spans="1:20" ht="21.75" customHeight="1">
      <c r="A12" s="24">
        <v>4</v>
      </c>
      <c r="B12" s="25"/>
      <c r="C12" s="24"/>
      <c r="D12" s="26">
        <v>10</v>
      </c>
      <c r="E12" s="27">
        <f t="shared" si="2"/>
        <v>10</v>
      </c>
      <c r="F12" s="27">
        <f t="shared" si="3"/>
        <v>100</v>
      </c>
      <c r="G12" s="27">
        <f t="shared" si="4"/>
        <v>2</v>
      </c>
      <c r="H12" s="27">
        <f t="shared" si="5"/>
        <v>102</v>
      </c>
      <c r="I12" s="27">
        <f t="shared" si="0"/>
        <v>2</v>
      </c>
      <c r="J12" s="27">
        <f t="shared" si="1"/>
        <v>2.55</v>
      </c>
      <c r="K12" s="27">
        <f t="shared" si="6"/>
        <v>2</v>
      </c>
      <c r="L12" s="27">
        <f t="shared" si="7"/>
        <v>0</v>
      </c>
      <c r="M12" s="27">
        <f t="shared" si="8"/>
        <v>19.09</v>
      </c>
      <c r="N12" s="27">
        <f t="shared" si="9"/>
        <v>25.64</v>
      </c>
      <c r="O12" s="27">
        <f t="shared" si="10"/>
        <v>76.36</v>
      </c>
      <c r="P12" s="24"/>
      <c r="Q12" s="1"/>
      <c r="R12" s="1"/>
      <c r="S12" s="1"/>
      <c r="T12" s="1"/>
    </row>
    <row r="13" spans="1:20" ht="21.75" customHeight="1">
      <c r="A13" s="24">
        <v>5</v>
      </c>
      <c r="B13" s="25"/>
      <c r="C13" s="24"/>
      <c r="D13" s="26">
        <v>15</v>
      </c>
      <c r="E13" s="27">
        <f t="shared" si="2"/>
        <v>10</v>
      </c>
      <c r="F13" s="27">
        <f t="shared" si="3"/>
        <v>150</v>
      </c>
      <c r="G13" s="27">
        <f t="shared" si="4"/>
        <v>3</v>
      </c>
      <c r="H13" s="27">
        <f t="shared" si="5"/>
        <v>153</v>
      </c>
      <c r="I13" s="27">
        <f>IF(E13="","",ROUND(F13*2%,2))</f>
        <v>3</v>
      </c>
      <c r="J13" s="27">
        <f t="shared" si="1"/>
        <v>3.83</v>
      </c>
      <c r="K13" s="27">
        <f t="shared" si="6"/>
        <v>3</v>
      </c>
      <c r="L13" s="27">
        <f t="shared" si="7"/>
        <v>0</v>
      </c>
      <c r="M13" s="27">
        <f t="shared" si="8"/>
        <v>28.63</v>
      </c>
      <c r="N13" s="27">
        <f t="shared" si="9"/>
        <v>38.46</v>
      </c>
      <c r="O13" s="27">
        <f t="shared" si="10"/>
        <v>114.54</v>
      </c>
      <c r="P13" s="24"/>
      <c r="Q13" s="1"/>
      <c r="R13" s="1"/>
      <c r="S13" s="1"/>
      <c r="T13" s="1"/>
    </row>
    <row r="14" spans="1:20" ht="21.75" customHeight="1">
      <c r="A14" s="24">
        <v>6</v>
      </c>
      <c r="B14" s="25"/>
      <c r="C14" s="24"/>
      <c r="D14" s="26">
        <v>25</v>
      </c>
      <c r="E14" s="27">
        <f t="shared" si="2"/>
        <v>10</v>
      </c>
      <c r="F14" s="27">
        <f t="shared" si="3"/>
        <v>250</v>
      </c>
      <c r="G14" s="27">
        <f t="shared" si="4"/>
        <v>5</v>
      </c>
      <c r="H14" s="27">
        <f t="shared" si="5"/>
        <v>255</v>
      </c>
      <c r="I14" s="27">
        <f t="shared" si="0"/>
        <v>5</v>
      </c>
      <c r="J14" s="27">
        <f t="shared" si="1"/>
        <v>6.38</v>
      </c>
      <c r="K14" s="27">
        <f t="shared" si="6"/>
        <v>5</v>
      </c>
      <c r="L14" s="27">
        <f t="shared" si="7"/>
        <v>0</v>
      </c>
      <c r="M14" s="27">
        <f t="shared" si="8"/>
        <v>47.72</v>
      </c>
      <c r="N14" s="27">
        <f t="shared" si="9"/>
        <v>64.1</v>
      </c>
      <c r="O14" s="27">
        <f t="shared" si="10"/>
        <v>190.9</v>
      </c>
      <c r="P14" s="24"/>
      <c r="Q14" s="1"/>
      <c r="R14" s="1"/>
      <c r="S14" s="1"/>
      <c r="T14" s="1"/>
    </row>
    <row r="15" spans="1:20" ht="21.75" customHeight="1">
      <c r="A15" s="24">
        <v>7</v>
      </c>
      <c r="B15" s="25"/>
      <c r="C15" s="24"/>
      <c r="D15" s="26">
        <v>30</v>
      </c>
      <c r="E15" s="27">
        <f t="shared" si="2"/>
        <v>10</v>
      </c>
      <c r="F15" s="27">
        <f t="shared" si="3"/>
        <v>300</v>
      </c>
      <c r="G15" s="27">
        <f t="shared" si="4"/>
        <v>6</v>
      </c>
      <c r="H15" s="27">
        <f t="shared" si="5"/>
        <v>306</v>
      </c>
      <c r="I15" s="27">
        <f t="shared" si="0"/>
        <v>6</v>
      </c>
      <c r="J15" s="27">
        <f t="shared" si="1"/>
        <v>7.65</v>
      </c>
      <c r="K15" s="27">
        <f t="shared" si="6"/>
        <v>6</v>
      </c>
      <c r="L15" s="27">
        <f t="shared" si="7"/>
        <v>0</v>
      </c>
      <c r="M15" s="27">
        <f t="shared" si="8"/>
        <v>57.27</v>
      </c>
      <c r="N15" s="27">
        <f t="shared" si="9"/>
        <v>76.92</v>
      </c>
      <c r="O15" s="27">
        <f t="shared" si="10"/>
        <v>229.08</v>
      </c>
      <c r="P15" s="24"/>
      <c r="Q15" s="1"/>
      <c r="R15" s="1"/>
      <c r="S15" s="1"/>
      <c r="T15" s="1"/>
    </row>
    <row r="16" spans="1:20" ht="21.75" customHeight="1">
      <c r="A16" s="24">
        <v>8</v>
      </c>
      <c r="B16" s="25"/>
      <c r="C16" s="24"/>
      <c r="D16" s="26"/>
      <c r="E16" s="27">
        <f t="shared" si="2"/>
      </c>
      <c r="F16" s="27">
        <f t="shared" si="3"/>
      </c>
      <c r="G16" s="27">
        <f t="shared" si="4"/>
      </c>
      <c r="H16" s="27">
        <f t="shared" si="5"/>
      </c>
      <c r="I16" s="27">
        <f t="shared" si="0"/>
      </c>
      <c r="J16" s="27">
        <f t="shared" si="1"/>
      </c>
      <c r="K16" s="27">
        <f t="shared" si="6"/>
      </c>
      <c r="L16" s="27">
        <f t="shared" si="7"/>
      </c>
      <c r="M16" s="27">
        <f t="shared" si="8"/>
      </c>
      <c r="N16" s="27">
        <f t="shared" si="9"/>
      </c>
      <c r="O16" s="27">
        <f t="shared" si="10"/>
      </c>
      <c r="P16" s="24"/>
      <c r="Q16" s="1"/>
      <c r="R16" s="1"/>
      <c r="S16" s="1"/>
      <c r="T16" s="1"/>
    </row>
    <row r="17" spans="1:20" ht="21.75" customHeight="1">
      <c r="A17" s="71" t="s">
        <v>23</v>
      </c>
      <c r="B17" s="72"/>
      <c r="C17" s="73"/>
      <c r="D17" s="31">
        <f>SUM(D9:D16)</f>
        <v>120</v>
      </c>
      <c r="E17" s="32"/>
      <c r="F17" s="32">
        <f>SUM(F9:F16)</f>
        <v>1200</v>
      </c>
      <c r="G17" s="32">
        <f>SUM(G9:G16)</f>
        <v>25</v>
      </c>
      <c r="H17" s="33">
        <f aca="true" t="shared" si="11" ref="H17:O17">SUM(H9:H16)</f>
        <v>1225</v>
      </c>
      <c r="I17" s="33">
        <f t="shared" si="11"/>
        <v>24</v>
      </c>
      <c r="J17" s="27">
        <f t="shared" si="11"/>
        <v>30.61</v>
      </c>
      <c r="K17" s="27">
        <f>SUM(K9:K16)</f>
        <v>25</v>
      </c>
      <c r="L17" s="27">
        <f>SUM(L9:L16)</f>
        <v>4</v>
      </c>
      <c r="M17" s="27">
        <f t="shared" si="11"/>
        <v>228.27</v>
      </c>
      <c r="N17" s="27">
        <f t="shared" si="11"/>
        <v>311.88</v>
      </c>
      <c r="O17" s="27">
        <f t="shared" si="11"/>
        <v>913.1200000000001</v>
      </c>
      <c r="P17" s="24"/>
      <c r="Q17" s="1"/>
      <c r="R17" s="1"/>
      <c r="S17" s="1"/>
      <c r="T17" s="1"/>
    </row>
    <row r="18" spans="2:3" ht="9.75" customHeight="1">
      <c r="B18" s="34" t="s">
        <v>24</v>
      </c>
      <c r="C18" s="34"/>
    </row>
    <row r="19" spans="1:13" ht="12.75">
      <c r="A19" s="35" t="s">
        <v>25</v>
      </c>
      <c r="B19" s="35"/>
      <c r="C19" s="35"/>
      <c r="F19" s="2" t="s">
        <v>26</v>
      </c>
      <c r="M19" s="2" t="s">
        <v>27</v>
      </c>
    </row>
    <row r="20" spans="1:16" ht="12.75">
      <c r="A20" s="35" t="s">
        <v>28</v>
      </c>
      <c r="B20" s="35"/>
      <c r="C20" s="35"/>
      <c r="F20" s="2" t="s">
        <v>29</v>
      </c>
      <c r="M20" s="2" t="s">
        <v>65</v>
      </c>
      <c r="P20" s="33">
        <f>H17</f>
        <v>1225</v>
      </c>
    </row>
    <row r="21" spans="1:13" ht="12.75">
      <c r="A21" s="35" t="s">
        <v>31</v>
      </c>
      <c r="B21" s="35"/>
      <c r="C21" s="35"/>
      <c r="F21" s="1" t="s">
        <v>32</v>
      </c>
      <c r="G21" s="1"/>
      <c r="M21" s="2" t="s">
        <v>66</v>
      </c>
    </row>
    <row r="22" spans="1:13" ht="12.75">
      <c r="A22" s="35" t="s">
        <v>33</v>
      </c>
      <c r="B22" s="35"/>
      <c r="C22" s="35"/>
      <c r="F22" s="35"/>
      <c r="G22" s="35" t="s">
        <v>67</v>
      </c>
      <c r="M22" s="2" t="s">
        <v>34</v>
      </c>
    </row>
    <row r="23" spans="1:11" ht="12.75">
      <c r="A23" s="35" t="s">
        <v>35</v>
      </c>
      <c r="B23" s="35"/>
      <c r="C23" s="35"/>
      <c r="H23" s="36" t="s">
        <v>48</v>
      </c>
      <c r="I23" s="36"/>
      <c r="J23" s="36"/>
      <c r="K23" s="36"/>
    </row>
    <row r="24" spans="1:9" ht="12.75">
      <c r="A24" s="35" t="s">
        <v>37</v>
      </c>
      <c r="D24" s="35"/>
      <c r="I24" s="35"/>
    </row>
    <row r="25" spans="2:11" ht="12.75">
      <c r="B25" s="36" t="s">
        <v>48</v>
      </c>
      <c r="C25" s="36"/>
      <c r="H25" s="36" t="s">
        <v>36</v>
      </c>
      <c r="I25" s="36"/>
      <c r="J25" s="36"/>
      <c r="K25" s="36"/>
    </row>
    <row r="26" spans="2:13" ht="12.75">
      <c r="B26" s="36" t="s">
        <v>36</v>
      </c>
      <c r="C26" s="36"/>
      <c r="I26" s="35"/>
      <c r="M26" s="2" t="s">
        <v>49</v>
      </c>
    </row>
    <row r="27" spans="2:3" ht="12.75">
      <c r="B27" s="36"/>
      <c r="C27" s="36"/>
    </row>
    <row r="28" spans="2:3" ht="12.75">
      <c r="B28" s="36"/>
      <c r="C28" s="36"/>
    </row>
    <row r="29" spans="2:7" ht="12.75">
      <c r="B29" s="2" t="s">
        <v>50</v>
      </c>
      <c r="G29" s="2" t="s">
        <v>50</v>
      </c>
    </row>
    <row r="30" spans="2:10" ht="12.75">
      <c r="B30" s="36"/>
      <c r="C30" s="36"/>
      <c r="J30" s="37"/>
    </row>
    <row r="31" spans="8:12" ht="12.75">
      <c r="H31" s="1"/>
      <c r="I31" s="1"/>
      <c r="J31" s="1"/>
      <c r="K31" s="1"/>
      <c r="L31" s="1"/>
    </row>
    <row r="32" spans="1:10" ht="12.75">
      <c r="A32" s="2" t="s">
        <v>39</v>
      </c>
      <c r="J32" s="2" t="s">
        <v>68</v>
      </c>
    </row>
    <row r="33" spans="1:10" ht="12.75">
      <c r="A33" s="2" t="s">
        <v>40</v>
      </c>
      <c r="J33" s="2" t="s">
        <v>69</v>
      </c>
    </row>
  </sheetData>
  <sheetProtection password="CCE9" sheet="1" objects="1" scenarios="1" selectLockedCells="1"/>
  <protectedRanges>
    <protectedRange sqref="L18:P28 A18:D28 E22 E24:E28 F26:K28 H25:K25 F18:K22 H23:K23 F24:K24" name="Περιοχή3"/>
    <protectedRange sqref="A2:A6 N2:P6 B2:M2 I3:L6" name="Περιοχή2"/>
    <protectedRange sqref="A9:G16" name="Περιοχή1"/>
  </protectedRanges>
  <mergeCells count="2">
    <mergeCell ref="E4:M4"/>
    <mergeCell ref="A17:C17"/>
  </mergeCells>
  <printOptions/>
  <pageMargins left="0.75" right="0.75" top="1" bottom="1" header="0.5" footer="0.5"/>
  <pageSetup horizontalDpi="360" verticalDpi="360" orientation="landscape" paperSize="9" scale="7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Q32"/>
  <sheetViews>
    <sheetView zoomScalePageLayoutView="0" workbookViewId="0" topLeftCell="B1">
      <selection activeCell="R19" sqref="R19"/>
    </sheetView>
  </sheetViews>
  <sheetFormatPr defaultColWidth="18.75390625" defaultRowHeight="12.75"/>
  <cols>
    <col min="1" max="1" width="3.875" style="2" customWidth="1"/>
    <col min="2" max="2" width="24.375" style="2" customWidth="1"/>
    <col min="3" max="3" width="10.125" style="2" customWidth="1"/>
    <col min="4" max="4" width="4.625" style="2" customWidth="1"/>
    <col min="5" max="5" width="4.75390625" style="2" customWidth="1"/>
    <col min="6" max="6" width="5.875" style="2" customWidth="1"/>
    <col min="7" max="7" width="8.375" style="2" customWidth="1"/>
    <col min="8" max="8" width="6.375" style="2" customWidth="1"/>
    <col min="9" max="9" width="7.625" style="2" customWidth="1"/>
    <col min="10" max="10" width="7.125" style="2" customWidth="1"/>
    <col min="11" max="11" width="7.375" style="2" customWidth="1"/>
    <col min="12" max="12" width="6.625" style="2" customWidth="1"/>
    <col min="13" max="13" width="7.625" style="2" customWidth="1"/>
    <col min="14" max="14" width="6.625" style="2" customWidth="1"/>
    <col min="15" max="15" width="8.375" style="2" customWidth="1"/>
    <col min="16" max="16" width="9.375" style="2" customWidth="1"/>
    <col min="17" max="17" width="11.25390625" style="2" customWidth="1"/>
    <col min="18" max="16384" width="18.75390625" style="2" customWidth="1"/>
  </cols>
  <sheetData>
    <row r="1" ht="12.75">
      <c r="C1" s="38"/>
    </row>
    <row r="2" spans="1:16" ht="12.75">
      <c r="A2" s="39" t="s">
        <v>0</v>
      </c>
      <c r="B2" s="40"/>
      <c r="N2" s="3" t="s">
        <v>1</v>
      </c>
      <c r="O2" s="3"/>
      <c r="P2" s="3" t="s">
        <v>2</v>
      </c>
    </row>
    <row r="3" spans="1:16" ht="15.75">
      <c r="A3" s="41" t="s">
        <v>44</v>
      </c>
      <c r="B3" s="42"/>
      <c r="D3" s="75" t="s">
        <v>3</v>
      </c>
      <c r="E3" s="75"/>
      <c r="F3" s="75"/>
      <c r="G3" s="75"/>
      <c r="H3" s="75"/>
      <c r="I3" s="75"/>
      <c r="J3" s="75"/>
      <c r="K3" s="75"/>
      <c r="N3" s="7" t="s">
        <v>4</v>
      </c>
      <c r="O3" s="8"/>
      <c r="P3" s="44">
        <v>182</v>
      </c>
    </row>
    <row r="4" spans="1:16" ht="15.75">
      <c r="A4" s="45" t="s">
        <v>45</v>
      </c>
      <c r="B4" s="46"/>
      <c r="D4" s="75" t="s">
        <v>5</v>
      </c>
      <c r="E4" s="75"/>
      <c r="F4" s="75"/>
      <c r="G4" s="75"/>
      <c r="H4" s="75"/>
      <c r="I4" s="75"/>
      <c r="J4" s="75"/>
      <c r="K4" s="75"/>
      <c r="N4" s="7" t="s">
        <v>6</v>
      </c>
      <c r="O4" s="8"/>
      <c r="P4" s="47" t="s">
        <v>7</v>
      </c>
    </row>
    <row r="5" spans="1:16" ht="15.75">
      <c r="A5" s="45" t="s">
        <v>46</v>
      </c>
      <c r="B5" s="46"/>
      <c r="D5" s="43"/>
      <c r="E5" s="43"/>
      <c r="F5" s="43"/>
      <c r="G5" s="43"/>
      <c r="H5" s="43"/>
      <c r="I5" s="43"/>
      <c r="J5" s="43"/>
      <c r="K5" s="43"/>
      <c r="N5" s="1"/>
      <c r="O5" s="13"/>
      <c r="P5" s="48"/>
    </row>
    <row r="6" spans="1:10" ht="15.75">
      <c r="A6" s="49" t="s">
        <v>47</v>
      </c>
      <c r="B6" s="50"/>
      <c r="D6" s="15" t="s">
        <v>8</v>
      </c>
      <c r="E6" s="15"/>
      <c r="F6" s="15"/>
      <c r="G6" s="15"/>
      <c r="H6" s="15"/>
      <c r="I6" s="15"/>
      <c r="J6" s="15"/>
    </row>
    <row r="8" spans="1:17" s="23" customFormat="1" ht="66.75" customHeight="1">
      <c r="A8" s="51" t="s">
        <v>9</v>
      </c>
      <c r="B8" s="51" t="s">
        <v>10</v>
      </c>
      <c r="C8" s="51" t="s">
        <v>11</v>
      </c>
      <c r="D8" s="52" t="s">
        <v>12</v>
      </c>
      <c r="E8" s="53" t="s">
        <v>13</v>
      </c>
      <c r="F8" s="54" t="s">
        <v>14</v>
      </c>
      <c r="G8" s="52" t="s">
        <v>15</v>
      </c>
      <c r="H8" s="52" t="s">
        <v>42</v>
      </c>
      <c r="I8" s="55" t="s">
        <v>16</v>
      </c>
      <c r="J8" s="56" t="s">
        <v>17</v>
      </c>
      <c r="K8" s="57" t="s">
        <v>41</v>
      </c>
      <c r="L8" s="57" t="s">
        <v>43</v>
      </c>
      <c r="M8" s="57" t="s">
        <v>18</v>
      </c>
      <c r="N8" s="57" t="s">
        <v>19</v>
      </c>
      <c r="O8" s="57" t="s">
        <v>20</v>
      </c>
      <c r="P8" s="51" t="s">
        <v>21</v>
      </c>
      <c r="Q8" s="51" t="s">
        <v>22</v>
      </c>
    </row>
    <row r="9" spans="1:17" ht="15" customHeight="1">
      <c r="A9" s="3">
        <v>1</v>
      </c>
      <c r="B9" s="3"/>
      <c r="C9" s="3"/>
      <c r="D9" s="3"/>
      <c r="E9" s="3">
        <v>100</v>
      </c>
      <c r="F9" s="67">
        <f>IF(E9&lt;&gt;"",10,"")</f>
        <v>10</v>
      </c>
      <c r="G9" s="67">
        <f>IF(E9="","",ROUND(E9*F9,2))</f>
        <v>1000</v>
      </c>
      <c r="H9" s="67">
        <f aca="true" t="shared" si="0" ref="H9:H16">IF(E9="","",ROUND(G9*28.06%,2))</f>
        <v>280.6</v>
      </c>
      <c r="I9" s="68">
        <f>IF(E9="","",ROUND(G9+H9,2))</f>
        <v>1280.6</v>
      </c>
      <c r="J9" s="66">
        <f>IF(G9="","",ROUND(G9*1%,2))</f>
        <v>10</v>
      </c>
      <c r="K9" s="67">
        <f aca="true" t="shared" si="1" ref="K9:K16">IF(H9="","",ROUND(G9*28.06%,2))</f>
        <v>280.6</v>
      </c>
      <c r="L9" s="67">
        <f aca="true" t="shared" si="2" ref="L9:L16">IF(I9="","",ROUND(G9*16%,2))</f>
        <v>160</v>
      </c>
      <c r="M9" s="67">
        <f>IF(E9="","",ROUND(K9+L9,2))</f>
        <v>440.6</v>
      </c>
      <c r="N9" s="67">
        <f>IF(K9="","",ROUND(G9*20%,2))</f>
        <v>200</v>
      </c>
      <c r="O9" s="67">
        <f>IF(E9="","",J9+M9+N9)</f>
        <v>650.6</v>
      </c>
      <c r="P9" s="67">
        <f>IF(E9="","",I9-O9)</f>
        <v>629.9999999999999</v>
      </c>
      <c r="Q9" s="3"/>
    </row>
    <row r="10" spans="1:17" ht="15" customHeight="1">
      <c r="A10" s="3">
        <v>2</v>
      </c>
      <c r="B10" s="3"/>
      <c r="C10" s="3"/>
      <c r="D10" s="3"/>
      <c r="E10" s="3">
        <v>85</v>
      </c>
      <c r="F10" s="67">
        <f aca="true" t="shared" si="3" ref="F10:F16">IF(E10&lt;&gt;"",10,"")</f>
        <v>10</v>
      </c>
      <c r="G10" s="67">
        <f aca="true" t="shared" si="4" ref="G10:G16">IF(E10="","",ROUND(E10*F10,2))</f>
        <v>850</v>
      </c>
      <c r="H10" s="67">
        <f t="shared" si="0"/>
        <v>238.51</v>
      </c>
      <c r="I10" s="68">
        <f aca="true" t="shared" si="5" ref="I10:I16">IF(E10="","",ROUND(G10+H10,2))</f>
        <v>1088.51</v>
      </c>
      <c r="J10" s="66">
        <f aca="true" t="shared" si="6" ref="J10:J16">IF(G10="","",ROUND(G10*1%,2))</f>
        <v>8.5</v>
      </c>
      <c r="K10" s="67">
        <f t="shared" si="1"/>
        <v>238.51</v>
      </c>
      <c r="L10" s="67">
        <f t="shared" si="2"/>
        <v>136</v>
      </c>
      <c r="M10" s="67">
        <f aca="true" t="shared" si="7" ref="M10:M16">IF(E10="","",ROUND(K10+L10,2))</f>
        <v>374.51</v>
      </c>
      <c r="N10" s="67">
        <f aca="true" t="shared" si="8" ref="N10:N16">IF(K10="","",ROUND(G10*20%,2))</f>
        <v>170</v>
      </c>
      <c r="O10" s="67">
        <f aca="true" t="shared" si="9" ref="O10:O16">IF(E10="","",J10+M10+N10)</f>
        <v>553.01</v>
      </c>
      <c r="P10" s="67">
        <f aca="true" t="shared" si="10" ref="P10:P16">IF(E10="","",I10-O10)</f>
        <v>535.5</v>
      </c>
      <c r="Q10" s="3"/>
    </row>
    <row r="11" spans="1:17" ht="15" customHeight="1">
      <c r="A11" s="3">
        <v>3</v>
      </c>
      <c r="B11" s="3"/>
      <c r="C11" s="3"/>
      <c r="D11" s="3"/>
      <c r="E11" s="3"/>
      <c r="F11" s="67">
        <f t="shared" si="3"/>
      </c>
      <c r="G11" s="67">
        <f t="shared" si="4"/>
      </c>
      <c r="H11" s="67">
        <f t="shared" si="0"/>
      </c>
      <c r="I11" s="68">
        <f t="shared" si="5"/>
      </c>
      <c r="J11" s="66">
        <f t="shared" si="6"/>
      </c>
      <c r="K11" s="67">
        <f t="shared" si="1"/>
      </c>
      <c r="L11" s="67">
        <f t="shared" si="2"/>
      </c>
      <c r="M11" s="67">
        <f t="shared" si="7"/>
      </c>
      <c r="N11" s="67">
        <f t="shared" si="8"/>
      </c>
      <c r="O11" s="67">
        <f t="shared" si="9"/>
      </c>
      <c r="P11" s="67">
        <f t="shared" si="10"/>
      </c>
      <c r="Q11" s="3"/>
    </row>
    <row r="12" spans="1:17" ht="15" customHeight="1">
      <c r="A12" s="3">
        <v>4</v>
      </c>
      <c r="B12" s="3"/>
      <c r="C12" s="3"/>
      <c r="D12" s="3"/>
      <c r="E12" s="3"/>
      <c r="F12" s="67">
        <f t="shared" si="3"/>
      </c>
      <c r="G12" s="67">
        <f t="shared" si="4"/>
      </c>
      <c r="H12" s="67">
        <f t="shared" si="0"/>
      </c>
      <c r="I12" s="68">
        <f t="shared" si="5"/>
      </c>
      <c r="J12" s="66">
        <f t="shared" si="6"/>
      </c>
      <c r="K12" s="67">
        <f t="shared" si="1"/>
      </c>
      <c r="L12" s="67">
        <f t="shared" si="2"/>
      </c>
      <c r="M12" s="67">
        <f t="shared" si="7"/>
      </c>
      <c r="N12" s="67">
        <f t="shared" si="8"/>
      </c>
      <c r="O12" s="67">
        <f t="shared" si="9"/>
      </c>
      <c r="P12" s="67">
        <f t="shared" si="10"/>
      </c>
      <c r="Q12" s="3"/>
    </row>
    <row r="13" spans="1:17" ht="15" customHeight="1">
      <c r="A13" s="3">
        <v>5</v>
      </c>
      <c r="B13" s="3"/>
      <c r="C13" s="3"/>
      <c r="D13" s="3"/>
      <c r="E13" s="3"/>
      <c r="F13" s="67">
        <f t="shared" si="3"/>
      </c>
      <c r="G13" s="67">
        <f t="shared" si="4"/>
      </c>
      <c r="H13" s="67">
        <f t="shared" si="0"/>
      </c>
      <c r="I13" s="68">
        <f t="shared" si="5"/>
      </c>
      <c r="J13" s="66">
        <f t="shared" si="6"/>
      </c>
      <c r="K13" s="67">
        <f t="shared" si="1"/>
      </c>
      <c r="L13" s="67">
        <f t="shared" si="2"/>
      </c>
      <c r="M13" s="67">
        <f t="shared" si="7"/>
      </c>
      <c r="N13" s="67">
        <f t="shared" si="8"/>
      </c>
      <c r="O13" s="67">
        <f t="shared" si="9"/>
      </c>
      <c r="P13" s="67">
        <f t="shared" si="10"/>
      </c>
      <c r="Q13" s="3"/>
    </row>
    <row r="14" spans="1:17" ht="15" customHeight="1">
      <c r="A14" s="3">
        <v>6</v>
      </c>
      <c r="B14" s="3"/>
      <c r="C14" s="3"/>
      <c r="D14" s="3"/>
      <c r="E14" s="3"/>
      <c r="F14" s="67">
        <f t="shared" si="3"/>
      </c>
      <c r="G14" s="67">
        <f t="shared" si="4"/>
      </c>
      <c r="H14" s="67">
        <f t="shared" si="0"/>
      </c>
      <c r="I14" s="68">
        <f t="shared" si="5"/>
      </c>
      <c r="J14" s="66">
        <f t="shared" si="6"/>
      </c>
      <c r="K14" s="67">
        <f t="shared" si="1"/>
      </c>
      <c r="L14" s="67">
        <f t="shared" si="2"/>
      </c>
      <c r="M14" s="67">
        <f t="shared" si="7"/>
      </c>
      <c r="N14" s="67">
        <f t="shared" si="8"/>
      </c>
      <c r="O14" s="67">
        <f t="shared" si="9"/>
      </c>
      <c r="P14" s="67">
        <f t="shared" si="10"/>
      </c>
      <c r="Q14" s="3"/>
    </row>
    <row r="15" spans="1:17" ht="15" customHeight="1">
      <c r="A15" s="3">
        <v>7</v>
      </c>
      <c r="B15" s="3"/>
      <c r="C15" s="3"/>
      <c r="D15" s="3"/>
      <c r="E15" s="3"/>
      <c r="F15" s="67">
        <f t="shared" si="3"/>
      </c>
      <c r="G15" s="67">
        <f t="shared" si="4"/>
      </c>
      <c r="H15" s="67">
        <f t="shared" si="0"/>
      </c>
      <c r="I15" s="68">
        <f t="shared" si="5"/>
      </c>
      <c r="J15" s="66">
        <f t="shared" si="6"/>
      </c>
      <c r="K15" s="67">
        <f t="shared" si="1"/>
      </c>
      <c r="L15" s="67">
        <f t="shared" si="2"/>
      </c>
      <c r="M15" s="67">
        <f t="shared" si="7"/>
      </c>
      <c r="N15" s="67">
        <f t="shared" si="8"/>
      </c>
      <c r="O15" s="67">
        <f t="shared" si="9"/>
      </c>
      <c r="P15" s="67">
        <f t="shared" si="10"/>
      </c>
      <c r="Q15" s="3"/>
    </row>
    <row r="16" spans="1:17" ht="15" customHeight="1">
      <c r="A16" s="3">
        <v>8</v>
      </c>
      <c r="B16" s="3"/>
      <c r="C16" s="3"/>
      <c r="D16" s="3"/>
      <c r="E16" s="58"/>
      <c r="F16" s="67">
        <f t="shared" si="3"/>
      </c>
      <c r="G16" s="67">
        <f t="shared" si="4"/>
      </c>
      <c r="H16" s="67">
        <f t="shared" si="0"/>
      </c>
      <c r="I16" s="68">
        <f t="shared" si="5"/>
      </c>
      <c r="J16" s="66">
        <f t="shared" si="6"/>
      </c>
      <c r="K16" s="67">
        <f t="shared" si="1"/>
      </c>
      <c r="L16" s="67">
        <f t="shared" si="2"/>
      </c>
      <c r="M16" s="67">
        <f t="shared" si="7"/>
      </c>
      <c r="N16" s="67">
        <f t="shared" si="8"/>
      </c>
      <c r="O16" s="67">
        <f t="shared" si="9"/>
      </c>
      <c r="P16" s="67">
        <f t="shared" si="10"/>
      </c>
      <c r="Q16" s="3"/>
    </row>
    <row r="17" spans="1:17" ht="15" customHeight="1">
      <c r="A17" s="59"/>
      <c r="B17" s="60" t="s">
        <v>23</v>
      </c>
      <c r="C17" s="60"/>
      <c r="D17" s="60"/>
      <c r="E17" s="31">
        <f>SUM(E9:E16)</f>
        <v>185</v>
      </c>
      <c r="F17" s="63"/>
      <c r="G17" s="64">
        <f aca="true" t="shared" si="11" ref="G17:P17">SUM(G9:G16)</f>
        <v>1850</v>
      </c>
      <c r="H17" s="64">
        <f t="shared" si="11"/>
        <v>519.11</v>
      </c>
      <c r="I17" s="65">
        <f t="shared" si="11"/>
        <v>2369.1099999999997</v>
      </c>
      <c r="J17" s="66">
        <f t="shared" si="11"/>
        <v>18.5</v>
      </c>
      <c r="K17" s="67">
        <f t="shared" si="11"/>
        <v>519.11</v>
      </c>
      <c r="L17" s="67">
        <f t="shared" si="11"/>
        <v>296</v>
      </c>
      <c r="M17" s="67">
        <f t="shared" si="11"/>
        <v>815.11</v>
      </c>
      <c r="N17" s="67">
        <f t="shared" si="11"/>
        <v>370</v>
      </c>
      <c r="O17" s="67">
        <f t="shared" si="11"/>
        <v>1203.6100000000001</v>
      </c>
      <c r="P17" s="67">
        <f t="shared" si="11"/>
        <v>1165.5</v>
      </c>
      <c r="Q17" s="3"/>
    </row>
    <row r="18" spans="1:2" ht="23.25" customHeight="1">
      <c r="A18" s="76" t="s">
        <v>24</v>
      </c>
      <c r="B18" s="76"/>
    </row>
    <row r="19" spans="1:14" ht="12.75">
      <c r="A19" s="35" t="s">
        <v>25</v>
      </c>
      <c r="B19" s="35"/>
      <c r="I19" s="2" t="s">
        <v>26</v>
      </c>
      <c r="J19" s="61"/>
      <c r="N19" s="2" t="s">
        <v>27</v>
      </c>
    </row>
    <row r="20" spans="1:17" ht="12.75">
      <c r="A20" s="35" t="s">
        <v>28</v>
      </c>
      <c r="B20" s="35"/>
      <c r="H20" s="2" t="s">
        <v>29</v>
      </c>
      <c r="J20" s="61"/>
      <c r="N20" s="2" t="s">
        <v>30</v>
      </c>
      <c r="Q20" s="33">
        <f>I17</f>
        <v>2369.1099999999997</v>
      </c>
    </row>
    <row r="21" spans="1:14" ht="12.75">
      <c r="A21" s="35" t="s">
        <v>31</v>
      </c>
      <c r="B21" s="35"/>
      <c r="D21" s="1"/>
      <c r="H21" s="1" t="s">
        <v>32</v>
      </c>
      <c r="J21" s="61"/>
      <c r="N21" s="36" t="s">
        <v>51</v>
      </c>
    </row>
    <row r="22" spans="1:14" ht="12.75">
      <c r="A22" s="35" t="s">
        <v>33</v>
      </c>
      <c r="B22" s="35"/>
      <c r="C22" s="35"/>
      <c r="D22" s="35"/>
      <c r="I22" s="36" t="s">
        <v>51</v>
      </c>
      <c r="J22" s="62"/>
      <c r="N22" s="2" t="s">
        <v>34</v>
      </c>
    </row>
    <row r="23" spans="1:10" ht="12.75">
      <c r="A23" s="35" t="s">
        <v>35</v>
      </c>
      <c r="B23" s="35"/>
      <c r="C23" s="35"/>
      <c r="D23" s="35"/>
      <c r="I23" s="36" t="s">
        <v>36</v>
      </c>
      <c r="J23" s="36"/>
    </row>
    <row r="24" spans="1:13" ht="12.75">
      <c r="A24" s="35" t="s">
        <v>37</v>
      </c>
      <c r="C24" s="35"/>
      <c r="D24" s="35"/>
      <c r="E24" s="35"/>
      <c r="I24" s="35"/>
      <c r="J24" s="35"/>
      <c r="M24" s="2" t="s">
        <v>38</v>
      </c>
    </row>
    <row r="25" spans="2:10" ht="12.75">
      <c r="B25" s="74" t="s">
        <v>51</v>
      </c>
      <c r="C25" s="74"/>
      <c r="D25" s="74"/>
      <c r="I25" s="35"/>
      <c r="J25" s="35"/>
    </row>
    <row r="26" spans="2:14" ht="12.75">
      <c r="B26" s="74" t="s">
        <v>36</v>
      </c>
      <c r="C26" s="74"/>
      <c r="I26" s="35"/>
      <c r="J26" s="35"/>
      <c r="N26" s="2" t="s">
        <v>49</v>
      </c>
    </row>
    <row r="27" spans="7:8" ht="12.75">
      <c r="G27" s="35"/>
      <c r="H27" s="2" t="s">
        <v>50</v>
      </c>
    </row>
    <row r="28" ht="12.75">
      <c r="B28" s="2" t="s">
        <v>50</v>
      </c>
    </row>
    <row r="31" spans="1:10" ht="12.75">
      <c r="A31" s="2" t="s">
        <v>39</v>
      </c>
      <c r="H31" s="1"/>
      <c r="I31" s="1"/>
      <c r="J31" s="1"/>
    </row>
    <row r="32" ht="12.75">
      <c r="A32" s="2" t="s">
        <v>40</v>
      </c>
    </row>
  </sheetData>
  <sheetProtection password="CCE9" sheet="1" objects="1" scenarios="1" selectLockedCells="1"/>
  <protectedRanges>
    <protectedRange sqref="A18:Q26" name="Περιοχή3"/>
    <protectedRange sqref="B8:F16" name="Περιοχή2"/>
    <protectedRange sqref="A2:Q6" name="Περιοχή1"/>
  </protectedRanges>
  <mergeCells count="5">
    <mergeCell ref="B26:C26"/>
    <mergeCell ref="D3:K3"/>
    <mergeCell ref="D4:K4"/>
    <mergeCell ref="A18:B18"/>
    <mergeCell ref="B25:D25"/>
  </mergeCells>
  <printOptions/>
  <pageMargins left="0.44" right="0.75" top="0.29" bottom="0.32" header="0.19" footer="0.17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Λάμπρος Καρακώστας</dc:creator>
  <cp:keywords/>
  <dc:description/>
  <cp:lastModifiedBy>Λάμπρος καρακώστας</cp:lastModifiedBy>
  <cp:lastPrinted>2004-07-18T19:25:28Z</cp:lastPrinted>
  <dcterms:created xsi:type="dcterms:W3CDTF">2003-03-03T08:15:38Z</dcterms:created>
  <dcterms:modified xsi:type="dcterms:W3CDTF">2009-02-08T18:29:35Z</dcterms:modified>
  <cp:category/>
  <cp:version/>
  <cp:contentType/>
  <cp:contentStatus/>
</cp:coreProperties>
</file>