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480" windowHeight="8715" tabRatio="675" activeTab="2"/>
  </bookViews>
  <sheets>
    <sheet name="Στοιχεία" sheetId="1" r:id="rId1"/>
    <sheet name="Διακ Μισθοδοσίας" sheetId="2" r:id="rId2"/>
    <sheet name="Βεβ Αποδοχών" sheetId="3" r:id="rId3"/>
    <sheet name="ΔΕΔΟΜΕΝΑ" sheetId="4" state="hidden" r:id="rId4"/>
  </sheets>
  <definedNames>
    <definedName name="manag">'ΔΕΔΟΜΕΝΑ'!$A$42:$E$50</definedName>
    <definedName name="mk">'ΔΕΔΟΜΕΝΑ'!$B$8:$G$25</definedName>
    <definedName name="oik">'ΔΕΔΟΜΕΝΑ'!$A$33:$C$34</definedName>
    <definedName name="paidia">'ΔΕΔΟΜΕΝΑ'!$I$8:$J$19</definedName>
    <definedName name="_xlnm.Print_Area" localSheetId="2">'Βεβ Αποδοχών'!$A$1:$J$44</definedName>
    <definedName name="_xlnm.Print_Area" localSheetId="1">'Διακ Μισθοδοσίας'!$A$1:$J$46</definedName>
    <definedName name="spudes">'ΔΕΔΟΜΕΝΑ'!$A$37:$C$39</definedName>
    <definedName name="Προετοιμασίας">'ΔΕΔΟΜΕΝΑ'!$A$54:$C$57</definedName>
  </definedNames>
  <calcPr fullCalcOnLoad="1"/>
</workbook>
</file>

<file path=xl/comments1.xml><?xml version="1.0" encoding="utf-8"?>
<comments xmlns="http://schemas.openxmlformats.org/spreadsheetml/2006/main">
  <authors>
    <author>KAL</author>
    <author>Λάμπρος καρακώστας</author>
  </authors>
  <commentList>
    <comment ref="B9" authorId="0">
      <text>
        <r>
          <rPr>
            <b/>
            <sz val="8"/>
            <rFont val="Tahoma"/>
            <family val="2"/>
          </rPr>
          <t>Γράψτε το ΜΚ που έχετε</t>
        </r>
      </text>
    </comment>
    <comment ref="B17" authorId="0">
      <text>
        <r>
          <rPr>
            <b/>
            <sz val="8"/>
            <rFont val="Tahoma"/>
            <family val="2"/>
          </rPr>
          <t>Γράψτε τον αριθμό παιδιών που έχετε</t>
        </r>
      </text>
    </comment>
    <comment ref="E24" authorId="1">
      <text>
        <r>
          <rPr>
            <b/>
            <sz val="8"/>
            <rFont val="Tahoma"/>
            <family val="2"/>
          </rPr>
          <t>Εδώ γραφετε το ποσο αν παίτνετε επιδομα παραμεθόριου</t>
        </r>
        <r>
          <rPr>
            <sz val="8"/>
            <rFont val="Tahoma"/>
            <family val="2"/>
          </rPr>
          <t xml:space="preserve">
</t>
        </r>
      </text>
    </comment>
    <comment ref="E25" authorId="1">
      <text>
        <r>
          <rPr>
            <b/>
            <sz val="8"/>
            <rFont val="Tahoma"/>
            <family val="2"/>
          </rPr>
          <t>Εδώ γραφετε το ποσο αν παίτνετε επιδομα προβληματικών συνθηκών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<sst xmlns="http://schemas.openxmlformats.org/spreadsheetml/2006/main" count="213" uniqueCount="157">
  <si>
    <t>ΜΚ</t>
  </si>
  <si>
    <t>ΠΑΙΔΙΑ</t>
  </si>
  <si>
    <t>ΔΙΔΑΚΤΟΡΙΚΟ</t>
  </si>
  <si>
    <t>ΜΕΤΑΠΤΥΧΙΑΚΟ</t>
  </si>
  <si>
    <t>ΣΠΟΥΔΕΣ</t>
  </si>
  <si>
    <t>ΠΡΟΪΣΤΑΜΕΝΟΣ ΓΡ.</t>
  </si>
  <si>
    <t>ΠΕ</t>
  </si>
  <si>
    <t>ΥΕ</t>
  </si>
  <si>
    <t>ΕΤΗ</t>
  </si>
  <si>
    <t>Υ.Ε.</t>
  </si>
  <si>
    <t>Δ.Ε.</t>
  </si>
  <si>
    <t>Τ.Ε.</t>
  </si>
  <si>
    <t>Π.Ε.</t>
  </si>
  <si>
    <t>ΔΕ</t>
  </si>
  <si>
    <t>ΤΕ</t>
  </si>
  <si>
    <t>ΚΑΤΗΓΟΡΑ</t>
  </si>
  <si>
    <t>MK</t>
  </si>
  <si>
    <t>ΕΠΙΔ. ΕΞΩΔ</t>
  </si>
  <si>
    <t>Κινητρο Απόδοσης</t>
  </si>
  <si>
    <t>Επιδομα. Εξωδιδακτικης</t>
  </si>
  <si>
    <t>ΟΙΚ_ΚΑΤ</t>
  </si>
  <si>
    <t>ΑΓΑΜΟΣ</t>
  </si>
  <si>
    <t>ΕΓΓΑΜΟΣ</t>
  </si>
  <si>
    <t>ΟΙΚ_ΚΑΤΑΣΤ</t>
  </si>
  <si>
    <t>ΕΠΙΔΟΜΑΤΑ</t>
  </si>
  <si>
    <t>ΒΑΣΙΚΟ ΠΤΥΧΙΟ</t>
  </si>
  <si>
    <t>α/α</t>
  </si>
  <si>
    <t>Δ/ΝΤΗΣ Β/ΘΜΙΑΣ</t>
  </si>
  <si>
    <t>ΕΠΙΔ. ΘΕΣΗΣ</t>
  </si>
  <si>
    <t>Δ/ΝΤΗΣ ΓΥΜΝΑΣΙΟΥ-ΤΕΣ</t>
  </si>
  <si>
    <t>Δ/ΝΤΗΣ ΛΥΚΕΙΟΥ-ΤΕΕ</t>
  </si>
  <si>
    <t>ΚΑΘΗΓΗΤΗΣ</t>
  </si>
  <si>
    <t>ΑΡ_ΠΑΙΔΙΩΝ</t>
  </si>
  <si>
    <t>ΠΑΙΔΙΩΝ</t>
  </si>
  <si>
    <t>ΜΤΠΥ</t>
  </si>
  <si>
    <t>ΤΠΔΥ</t>
  </si>
  <si>
    <t>ΚΙΝ. ΑΠΟΔ</t>
  </si>
  <si>
    <t>ΚΣΥΝΤ</t>
  </si>
  <si>
    <t>ΑΠΟΔΟΧΕΣ</t>
  </si>
  <si>
    <t>ΤΕΑΔΥ</t>
  </si>
  <si>
    <t>ΚΡΑΤΗΣΕΙΣ</t>
  </si>
  <si>
    <t>ΣΥΝΟΛA</t>
  </si>
  <si>
    <t>ΥΠΟΔΙΕΥΘΥΝΤΗΣ</t>
  </si>
  <si>
    <t>ΤΟΜΕΑΡΧΗΣ</t>
  </si>
  <si>
    <t>ΥΠΕΥΘ. ΣΠΟΥΔΩΝ</t>
  </si>
  <si>
    <t>ΑΠΕΡΓΙΑ</t>
  </si>
  <si>
    <t>ΕΠΙΣΤΡΟΦΕΣ</t>
  </si>
  <si>
    <t>Σύνολο κρατήσεων</t>
  </si>
  <si>
    <t>Καθαρές αποδοχές</t>
  </si>
  <si>
    <t>ΦΟΡΟΣ</t>
  </si>
  <si>
    <t>BΑΣΙΚΟΣ</t>
  </si>
  <si>
    <t>Επώνυμο</t>
  </si>
  <si>
    <t>Όνομα</t>
  </si>
  <si>
    <t>ΑΚΑΘΑΡΙΣΤΕΣ  ΑΠΟΔΟΧΕΣ</t>
  </si>
  <si>
    <t>0211</t>
  </si>
  <si>
    <t>0213</t>
  </si>
  <si>
    <t>0217</t>
  </si>
  <si>
    <t>Μ.Τ.Π.Υ.</t>
  </si>
  <si>
    <t>0227</t>
  </si>
  <si>
    <t>Τ.Ε.Α.Δ.Υ.</t>
  </si>
  <si>
    <t>0232</t>
  </si>
  <si>
    <t>Τ.Π.Δ.Υ.</t>
  </si>
  <si>
    <t>0292</t>
  </si>
  <si>
    <t>0219</t>
  </si>
  <si>
    <t>0226</t>
  </si>
  <si>
    <t>0224</t>
  </si>
  <si>
    <t>0228</t>
  </si>
  <si>
    <t>ΣΥΝΟΛΟ  ΑΚΑΘΑΡΙΣΤΩΝ</t>
  </si>
  <si>
    <t>ΚΑΘΑΡΕΣ  ΑΠΟΔΟΧΕΣ</t>
  </si>
  <si>
    <t>Ο ΔΙΕΥΘΥΝΤΗΣ</t>
  </si>
  <si>
    <t>ΠΑΡΑΜΕΘ</t>
  </si>
  <si>
    <t>ΠΡΟΒΛΗΜΑΤ</t>
  </si>
  <si>
    <t>Κλάδος</t>
  </si>
  <si>
    <t>Βαθμός</t>
  </si>
  <si>
    <t>Βασικός</t>
  </si>
  <si>
    <t>Οικ Επίδομα</t>
  </si>
  <si>
    <t>Κίν Απόδοσης</t>
  </si>
  <si>
    <t>Επί Θέσης</t>
  </si>
  <si>
    <t>Εξωδιδακτικό</t>
  </si>
  <si>
    <t>Μεταπτυχιακό</t>
  </si>
  <si>
    <t>Πληροφορικής</t>
  </si>
  <si>
    <t>Ειδ Συνθηκών</t>
  </si>
  <si>
    <t>ΤΕΑΔΥ  Εργοδότη</t>
  </si>
  <si>
    <t>0824 Κύρια Σύνταξη</t>
  </si>
  <si>
    <t>Φόρος</t>
  </si>
  <si>
    <t>Υγειον Περίθαλψη</t>
  </si>
  <si>
    <t>ΔΑΝ. Ταχ Ταμ</t>
  </si>
  <si>
    <t>ΔΑΝ. ΜΤΠΥ.</t>
  </si>
  <si>
    <t>ΔΑΝ. Παρακαταθηκών</t>
  </si>
  <si>
    <t>Χαρτόσημο</t>
  </si>
  <si>
    <t>ΟΓΑ.Χαρτ</t>
  </si>
  <si>
    <t>Επιστροφή</t>
  </si>
  <si>
    <t>Απεργία</t>
  </si>
  <si>
    <t>Αρ Πρωτ: …………….</t>
  </si>
  <si>
    <t>Ζίτσα …………………………………</t>
  </si>
  <si>
    <t>Προς Β΄  ΔΟΥ  ΙΩΑΝΝΙΝΩΝ</t>
  </si>
  <si>
    <t>Επώνυμο:</t>
  </si>
  <si>
    <t>Όνομα:</t>
  </si>
  <si>
    <t>Κλάδος:</t>
  </si>
  <si>
    <t>Βαθμός:</t>
  </si>
  <si>
    <t>ΜΚ:</t>
  </si>
  <si>
    <t>και έλαβε τις παρακάτω αποδοχές</t>
  </si>
  <si>
    <t>Σχ Τοποθέτ</t>
  </si>
  <si>
    <t xml:space="preserve">Επειδή τοποθετήθηκε στο </t>
  </si>
  <si>
    <t>ΣΥΝ  ΚΡΑΤΗΣΕΩΝ</t>
  </si>
  <si>
    <t>ΛΑΜΠΡΟΣ ΚΑΡΑΚΩΣΤΑΣ</t>
  </si>
  <si>
    <t>Παραμεθόριο</t>
  </si>
  <si>
    <r>
      <t>ΘΕΜΑ  :  Φ</t>
    </r>
    <r>
      <rPr>
        <b/>
        <sz val="11"/>
        <rFont val="Comic Sans MS"/>
        <family val="4"/>
      </rPr>
      <t>ύλλο  Διακοπής  μισθοδοσίας</t>
    </r>
  </si>
  <si>
    <r>
      <t xml:space="preserve">Παρατήρηση:  Ο/Η παραπάνω υπάλληλος </t>
    </r>
    <r>
      <rPr>
        <sz val="12"/>
        <color indexed="11"/>
        <rFont val="Comic Sans MS"/>
        <family val="4"/>
      </rPr>
      <t>δεν</t>
    </r>
    <r>
      <rPr>
        <sz val="12"/>
        <rFont val="Comic Sans MS"/>
        <family val="4"/>
      </rPr>
      <t xml:space="preserve"> έλαβε δώρο χριστουγέννων 2006</t>
    </r>
  </si>
  <si>
    <t xml:space="preserve">Βεβαιώνεται ότι </t>
  </si>
  <si>
    <t>φύλο</t>
  </si>
  <si>
    <t>ΦΥΛΟ</t>
  </si>
  <si>
    <t>άνδρας</t>
  </si>
  <si>
    <t>γυναίκα</t>
  </si>
  <si>
    <t xml:space="preserve">Παρακαλούμε να εκδώσετε φύλλο διακοπής μισθοδοσίας για  </t>
  </si>
  <si>
    <t>με στοιχεία:</t>
  </si>
  <si>
    <t>με στοιχεία</t>
  </si>
  <si>
    <t>έλαβε τις παρακάτω αποδοχές</t>
  </si>
  <si>
    <t xml:space="preserve">Η βεβαίωση αυτή χορηγείται ύστερα από αίτησή του </t>
  </si>
  <si>
    <t>είναι εν ενεργεία υπάλληλος , μισθοδοτήθηκε από το σχολείο μας και για το μήνα</t>
  </si>
  <si>
    <t>ΒΕΒΑΙΩΣΗ  ΑΠΟΔΟΧΩΝ</t>
  </si>
  <si>
    <t>ΔΑΝ Ταμ Αρωγής</t>
  </si>
  <si>
    <t>ΔΑΝΕΙΑ-ΦΟΡΟΣ</t>
  </si>
  <si>
    <t>Δαν Τα Αρωγής</t>
  </si>
  <si>
    <t>Δαν ΜΤΠΥ</t>
  </si>
  <si>
    <t>Δαν Ταχ Ταμ</t>
  </si>
  <si>
    <t>Δαν Παρακ -Δαν</t>
  </si>
  <si>
    <r>
      <t>Σημείωση</t>
    </r>
    <r>
      <rPr>
        <sz val="10"/>
        <rFont val="Verdana"/>
        <family val="2"/>
      </rPr>
      <t xml:space="preserve"> </t>
    </r>
  </si>
  <si>
    <t>1)Οι ασφαλισμένοι θεωρούνται παλαιοί αν ασφαλίστηκαν μέχρι 31-12-1992</t>
  </si>
  <si>
    <t>2) Συμπληρώστε μόνο τα χρωματιστά κελιά και τα πτησόμενα πλαίσια</t>
  </si>
  <si>
    <t>ΠΡΟΒΛΗΜ</t>
  </si>
  <si>
    <t xml:space="preserve">Δ Ο Υ </t>
  </si>
  <si>
    <t xml:space="preserve">Ο/H παραπάνω εκπαιδευτικός μισθοδοτήθηκε από το  </t>
  </si>
  <si>
    <t>σχολείο μας για το μήνα</t>
  </si>
  <si>
    <t xml:space="preserve"> Δ Ο Υ :</t>
  </si>
  <si>
    <t>ΤΕΑΔΥ Ερργοδότη</t>
  </si>
  <si>
    <t>Μήνα Πληρ</t>
  </si>
  <si>
    <t>ΥΓ.ΠΕΡ</t>
  </si>
  <si>
    <t>BΑΣ.MΙΣΘ</t>
  </si>
  <si>
    <t>ΟΙΚ.ΚΑΤ</t>
  </si>
  <si>
    <t>105 ευρώ</t>
  </si>
  <si>
    <t>ΔΙΔΑΚ ΠΡΟΕΤΟΙΜΑΣΙΑΣ (105)</t>
  </si>
  <si>
    <t>ΣΥΝΟΛΟ ΑΚΑΘΑΡΙΣΤΩΝ</t>
  </si>
  <si>
    <t>ΠΡΟΕΤΟΙΜ</t>
  </si>
  <si>
    <t>Επίδομα 105 ευρώ</t>
  </si>
  <si>
    <t>2ο ΓΥΜΝΑΣΙΟ ΑΡΤΑΣ</t>
  </si>
  <si>
    <t>ΑΡΤΑΣ</t>
  </si>
  <si>
    <t>ΕΠΙΔ ΘΕΣΗΣ</t>
  </si>
  <si>
    <t>Δ/γη μεταθ</t>
  </si>
  <si>
    <t xml:space="preserve">σύμφωνα με την </t>
  </si>
  <si>
    <t>ΓΚΟΥΒΕΛΗ</t>
  </si>
  <si>
    <t>ΜΑΡΙΑ</t>
  </si>
  <si>
    <t>ΠΕ19</t>
  </si>
  <si>
    <t>Β</t>
  </si>
  <si>
    <t>Ζίτσα 30-06-2009</t>
  </si>
  <si>
    <t>Αρ Πρωτ: ΔΥ</t>
  </si>
  <si>
    <t>ΙΟΥΝΙΟ 2009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</si>
</sst>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_Δ_ρ_χ_-;\-* #,##0_Δ_ρ_χ_-;_-* &quot;-&quot;_Δ_ρ_χ_-;_-@_-"/>
    <numFmt numFmtId="173" formatCode="_-* #,##0.00_Δ_ρ_χ_-;\-* #,##0.00_Δ_ρ_χ_-;_-* &quot;-&quot;??_Δ_ρ_χ_-;_-@_-"/>
    <numFmt numFmtId="174" formatCode="#,##0.00\ &quot;€&quot;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8"/>
      <name val="Verdana"/>
      <family val="2"/>
    </font>
    <font>
      <sz val="8"/>
      <name val="Tahoma"/>
      <family val="2"/>
    </font>
    <font>
      <sz val="10"/>
      <name val="Verdana"/>
      <family val="2"/>
    </font>
    <font>
      <sz val="8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u val="single"/>
      <sz val="16"/>
      <color indexed="12"/>
      <name val="Arial Greek"/>
      <family val="0"/>
    </font>
    <font>
      <b/>
      <sz val="8"/>
      <name val="Tahoma"/>
      <family val="2"/>
    </font>
    <font>
      <b/>
      <sz val="10"/>
      <color indexed="9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sz val="11"/>
      <color indexed="10"/>
      <name val="Verdana"/>
      <family val="2"/>
    </font>
    <font>
      <sz val="10"/>
      <name val="Arial Greek"/>
      <family val="2"/>
    </font>
    <font>
      <sz val="12"/>
      <name val="Arial Greek"/>
      <family val="2"/>
    </font>
    <font>
      <b/>
      <sz val="12"/>
      <name val="Arial Greek"/>
      <family val="0"/>
    </font>
    <font>
      <sz val="10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b/>
      <sz val="11"/>
      <name val="Verdana"/>
      <family val="2"/>
    </font>
    <font>
      <sz val="12"/>
      <color indexed="11"/>
      <name val="Comic Sans MS"/>
      <family val="4"/>
    </font>
    <font>
      <b/>
      <u val="single"/>
      <sz val="11"/>
      <name val="Comic Sans MS"/>
      <family val="4"/>
    </font>
    <font>
      <b/>
      <sz val="10"/>
      <color indexed="61"/>
      <name val="Verdana"/>
      <family val="2"/>
    </font>
    <font>
      <b/>
      <sz val="14"/>
      <name val="Comic Sans MS"/>
      <family val="4"/>
    </font>
    <font>
      <sz val="10"/>
      <color indexed="22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double"/>
      <bottom style="double"/>
    </border>
    <border>
      <left style="thick"/>
      <right style="thick"/>
      <top style="double"/>
      <bottom style="double"/>
    </border>
    <border>
      <left style="thick"/>
      <right style="double"/>
      <top style="double"/>
      <bottom style="double"/>
    </border>
    <border>
      <left>
        <color indexed="63"/>
      </left>
      <right style="thick"/>
      <top style="double"/>
      <bottom style="thin"/>
    </border>
    <border>
      <left style="thick"/>
      <right style="thick"/>
      <top style="double"/>
      <bottom style="thin"/>
    </border>
    <border>
      <left style="thick"/>
      <right style="thin"/>
      <top style="double"/>
      <bottom style="thin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ck"/>
      <top style="thin"/>
      <bottom style="double"/>
    </border>
    <border>
      <left style="thick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7" borderId="1" applyNumberFormat="0" applyAlignment="0" applyProtection="0"/>
    <xf numFmtId="0" fontId="35" fillId="16" borderId="2" applyNumberFormat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1" borderId="1" applyNumberFormat="0" applyAlignment="0" applyProtection="0"/>
  </cellStyleXfs>
  <cellXfs count="222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 applyProtection="1">
      <alignment/>
      <protection hidden="1"/>
    </xf>
    <xf numFmtId="0" fontId="5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24" borderId="0" xfId="0" applyFont="1" applyFill="1" applyAlignment="1">
      <alignment/>
    </xf>
    <xf numFmtId="0" fontId="7" fillId="0" borderId="0" xfId="0" applyFont="1" applyAlignment="1">
      <alignment/>
    </xf>
    <xf numFmtId="0" fontId="3" fillId="24" borderId="10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horizontal="center"/>
      <protection hidden="1"/>
    </xf>
    <xf numFmtId="1" fontId="3" fillId="0" borderId="10" xfId="0" applyNumberFormat="1" applyFont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6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/>
      <protection locked="0"/>
    </xf>
    <xf numFmtId="174" fontId="19" fillId="0" borderId="11" xfId="0" applyNumberFormat="1" applyFont="1" applyBorder="1" applyAlignment="1" applyProtection="1">
      <alignment/>
      <protection hidden="1"/>
    </xf>
    <xf numFmtId="174" fontId="19" fillId="0" borderId="12" xfId="0" applyNumberFormat="1" applyFont="1" applyBorder="1" applyAlignment="1" applyProtection="1">
      <alignment/>
      <protection hidden="1"/>
    </xf>
    <xf numFmtId="174" fontId="19" fillId="0" borderId="13" xfId="0" applyNumberFormat="1" applyFont="1" applyBorder="1" applyAlignment="1" applyProtection="1">
      <alignment/>
      <protection hidden="1"/>
    </xf>
    <xf numFmtId="49" fontId="19" fillId="0" borderId="14" xfId="0" applyNumberFormat="1" applyFont="1" applyBorder="1" applyAlignment="1" applyProtection="1">
      <alignment horizontal="center"/>
      <protection hidden="1"/>
    </xf>
    <xf numFmtId="49" fontId="19" fillId="0" borderId="15" xfId="0" applyNumberFormat="1" applyFont="1" applyBorder="1" applyAlignment="1" applyProtection="1">
      <alignment horizontal="center"/>
      <protection hidden="1"/>
    </xf>
    <xf numFmtId="49" fontId="19" fillId="0" borderId="16" xfId="0" applyNumberFormat="1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locked="0"/>
    </xf>
    <xf numFmtId="2" fontId="5" fillId="24" borderId="0" xfId="0" applyNumberFormat="1" applyFont="1" applyFill="1" applyBorder="1" applyAlignment="1" applyProtection="1">
      <alignment/>
      <protection hidden="1"/>
    </xf>
    <xf numFmtId="2" fontId="3" fillId="0" borderId="0" xfId="0" applyNumberFormat="1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/>
      <protection/>
    </xf>
    <xf numFmtId="0" fontId="15" fillId="0" borderId="13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19" fillId="0" borderId="16" xfId="0" applyNumberFormat="1" applyFont="1" applyBorder="1" applyAlignment="1" applyProtection="1">
      <alignment horizontal="center"/>
      <protection/>
    </xf>
    <xf numFmtId="174" fontId="19" fillId="0" borderId="13" xfId="0" applyNumberFormat="1" applyFont="1" applyBorder="1" applyAlignment="1" applyProtection="1">
      <alignment/>
      <protection/>
    </xf>
    <xf numFmtId="49" fontId="19" fillId="0" borderId="15" xfId="0" applyNumberFormat="1" applyFont="1" applyBorder="1" applyAlignment="1" applyProtection="1">
      <alignment horizontal="center"/>
      <protection/>
    </xf>
    <xf numFmtId="174" fontId="19" fillId="0" borderId="12" xfId="0" applyNumberFormat="1" applyFont="1" applyBorder="1" applyAlignment="1" applyProtection="1">
      <alignment/>
      <protection/>
    </xf>
    <xf numFmtId="0" fontId="19" fillId="0" borderId="17" xfId="0" applyFont="1" applyBorder="1" applyAlignment="1" applyProtection="1">
      <alignment horizontal="center"/>
      <protection/>
    </xf>
    <xf numFmtId="174" fontId="19" fillId="0" borderId="18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hidden="1" locked="0"/>
    </xf>
    <xf numFmtId="174" fontId="5" fillId="0" borderId="0" xfId="0" applyNumberFormat="1" applyFont="1" applyAlignment="1" applyProtection="1">
      <alignment/>
      <protection/>
    </xf>
    <xf numFmtId="174" fontId="24" fillId="0" borderId="18" xfId="0" applyNumberFormat="1" applyFont="1" applyBorder="1" applyAlignment="1" applyProtection="1">
      <alignment/>
      <protection hidden="1"/>
    </xf>
    <xf numFmtId="174" fontId="24" fillId="0" borderId="19" xfId="0" applyNumberFormat="1" applyFont="1" applyBorder="1" applyAlignment="1" applyProtection="1">
      <alignment/>
      <protection hidden="1"/>
    </xf>
    <xf numFmtId="49" fontId="19" fillId="0" borderId="20" xfId="0" applyNumberFormat="1" applyFont="1" applyBorder="1" applyAlignment="1" applyProtection="1">
      <alignment horizontal="center"/>
      <protection/>
    </xf>
    <xf numFmtId="174" fontId="19" fillId="0" borderId="21" xfId="0" applyNumberFormat="1" applyFont="1" applyBorder="1" applyAlignment="1" applyProtection="1">
      <alignment/>
      <protection/>
    </xf>
    <xf numFmtId="174" fontId="19" fillId="0" borderId="21" xfId="0" applyNumberFormat="1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 locked="0"/>
    </xf>
    <xf numFmtId="0" fontId="5" fillId="21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 locked="0"/>
    </xf>
    <xf numFmtId="2" fontId="14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center"/>
      <protection/>
    </xf>
    <xf numFmtId="0" fontId="5" fillId="21" borderId="0" xfId="0" applyFont="1" applyFill="1" applyBorder="1" applyAlignment="1" applyProtection="1">
      <alignment/>
      <protection/>
    </xf>
    <xf numFmtId="0" fontId="5" fillId="21" borderId="0" xfId="0" applyFont="1" applyFill="1" applyBorder="1" applyAlignment="1" applyProtection="1">
      <alignment horizontal="center"/>
      <protection/>
    </xf>
    <xf numFmtId="2" fontId="8" fillId="21" borderId="0" xfId="0" applyNumberFormat="1" applyFont="1" applyFill="1" applyBorder="1" applyAlignment="1" applyProtection="1">
      <alignment/>
      <protection locked="0"/>
    </xf>
    <xf numFmtId="2" fontId="8" fillId="21" borderId="0" xfId="0" applyNumberFormat="1" applyFont="1" applyFill="1" applyBorder="1" applyAlignment="1" applyProtection="1">
      <alignment horizontal="center"/>
      <protection/>
    </xf>
    <xf numFmtId="0" fontId="5" fillId="21" borderId="22" xfId="0" applyFont="1" applyFill="1" applyBorder="1" applyAlignment="1" applyProtection="1">
      <alignment/>
      <protection/>
    </xf>
    <xf numFmtId="0" fontId="11" fillId="21" borderId="22" xfId="0" applyFont="1" applyFill="1" applyBorder="1" applyAlignment="1" applyProtection="1">
      <alignment horizontal="center"/>
      <protection/>
    </xf>
    <xf numFmtId="0" fontId="5" fillId="21" borderId="23" xfId="0" applyFont="1" applyFill="1" applyBorder="1" applyAlignment="1" applyProtection="1">
      <alignment/>
      <protection/>
    </xf>
    <xf numFmtId="0" fontId="5" fillId="21" borderId="13" xfId="0" applyFont="1" applyFill="1" applyBorder="1" applyAlignment="1" applyProtection="1">
      <alignment/>
      <protection/>
    </xf>
    <xf numFmtId="0" fontId="5" fillId="21" borderId="13" xfId="0" applyFont="1" applyFill="1" applyBorder="1" applyAlignment="1" applyProtection="1">
      <alignment/>
      <protection/>
    </xf>
    <xf numFmtId="0" fontId="5" fillId="21" borderId="13" xfId="0" applyFont="1" applyFill="1" applyBorder="1" applyAlignment="1" applyProtection="1">
      <alignment horizontal="center"/>
      <protection/>
    </xf>
    <xf numFmtId="2" fontId="8" fillId="21" borderId="13" xfId="0" applyNumberFormat="1" applyFont="1" applyFill="1" applyBorder="1" applyAlignment="1" applyProtection="1">
      <alignment/>
      <protection locked="0"/>
    </xf>
    <xf numFmtId="2" fontId="8" fillId="21" borderId="13" xfId="0" applyNumberFormat="1" applyFont="1" applyFill="1" applyBorder="1" applyAlignment="1" applyProtection="1">
      <alignment horizontal="center"/>
      <protection/>
    </xf>
    <xf numFmtId="0" fontId="5" fillId="21" borderId="24" xfId="0" applyFont="1" applyFill="1" applyBorder="1" applyAlignment="1" applyProtection="1">
      <alignment/>
      <protection/>
    </xf>
    <xf numFmtId="0" fontId="5" fillId="21" borderId="19" xfId="0" applyFont="1" applyFill="1" applyBorder="1" applyAlignment="1" applyProtection="1">
      <alignment/>
      <protection/>
    </xf>
    <xf numFmtId="0" fontId="11" fillId="21" borderId="25" xfId="0" applyFont="1" applyFill="1" applyBorder="1" applyAlignment="1" applyProtection="1">
      <alignment horizontal="center"/>
      <protection/>
    </xf>
    <xf numFmtId="0" fontId="5" fillId="21" borderId="26" xfId="0" applyFont="1" applyFill="1" applyBorder="1" applyAlignment="1" applyProtection="1">
      <alignment/>
      <protection/>
    </xf>
    <xf numFmtId="0" fontId="5" fillId="21" borderId="0" xfId="0" applyFont="1" applyFill="1" applyBorder="1" applyAlignment="1" applyProtection="1">
      <alignment/>
      <protection locked="0"/>
    </xf>
    <xf numFmtId="0" fontId="5" fillId="21" borderId="27" xfId="0" applyFont="1" applyFill="1" applyBorder="1" applyAlignment="1" applyProtection="1">
      <alignment/>
      <protection/>
    </xf>
    <xf numFmtId="0" fontId="5" fillId="21" borderId="28" xfId="0" applyFont="1" applyFill="1" applyBorder="1" applyAlignment="1" applyProtection="1">
      <alignment/>
      <protection/>
    </xf>
    <xf numFmtId="0" fontId="8" fillId="21" borderId="0" xfId="0" applyFont="1" applyFill="1" applyBorder="1" applyAlignment="1" applyProtection="1">
      <alignment/>
      <protection/>
    </xf>
    <xf numFmtId="10" fontId="5" fillId="21" borderId="10" xfId="0" applyNumberFormat="1" applyFont="1" applyFill="1" applyBorder="1" applyAlignment="1" applyProtection="1">
      <alignment/>
      <protection/>
    </xf>
    <xf numFmtId="9" fontId="5" fillId="21" borderId="10" xfId="0" applyNumberFormat="1" applyFont="1" applyFill="1" applyBorder="1" applyAlignment="1" applyProtection="1">
      <alignment/>
      <protection/>
    </xf>
    <xf numFmtId="0" fontId="5" fillId="21" borderId="10" xfId="0" applyFont="1" applyFill="1" applyBorder="1" applyAlignment="1" applyProtection="1">
      <alignment/>
      <protection/>
    </xf>
    <xf numFmtId="2" fontId="8" fillId="21" borderId="10" xfId="0" applyNumberFormat="1" applyFont="1" applyFill="1" applyBorder="1" applyAlignment="1" applyProtection="1">
      <alignment/>
      <protection/>
    </xf>
    <xf numFmtId="174" fontId="8" fillId="21" borderId="0" xfId="0" applyNumberFormat="1" applyFont="1" applyFill="1" applyBorder="1" applyAlignment="1" applyProtection="1">
      <alignment/>
      <protection/>
    </xf>
    <xf numFmtId="0" fontId="11" fillId="21" borderId="23" xfId="0" applyFont="1" applyFill="1" applyBorder="1" applyAlignment="1" applyProtection="1">
      <alignment horizontal="center"/>
      <protection/>
    </xf>
    <xf numFmtId="0" fontId="5" fillId="21" borderId="29" xfId="0" applyFont="1" applyFill="1" applyBorder="1" applyAlignment="1" applyProtection="1">
      <alignment/>
      <protection/>
    </xf>
    <xf numFmtId="0" fontId="5" fillId="21" borderId="30" xfId="0" applyFont="1" applyFill="1" applyBorder="1" applyAlignment="1" applyProtection="1">
      <alignment/>
      <protection/>
    </xf>
    <xf numFmtId="0" fontId="8" fillId="21" borderId="13" xfId="0" applyFont="1" applyFill="1" applyBorder="1" applyAlignment="1" applyProtection="1">
      <alignment/>
      <protection/>
    </xf>
    <xf numFmtId="9" fontId="5" fillId="21" borderId="31" xfId="0" applyNumberFormat="1" applyFont="1" applyFill="1" applyBorder="1" applyAlignment="1" applyProtection="1">
      <alignment/>
      <protection/>
    </xf>
    <xf numFmtId="0" fontId="8" fillId="21" borderId="13" xfId="0" applyFont="1" applyFill="1" applyBorder="1" applyAlignment="1" applyProtection="1">
      <alignment/>
      <protection hidden="1"/>
    </xf>
    <xf numFmtId="0" fontId="5" fillId="21" borderId="15" xfId="0" applyFont="1" applyFill="1" applyBorder="1" applyAlignment="1" applyProtection="1">
      <alignment/>
      <protection/>
    </xf>
    <xf numFmtId="0" fontId="5" fillId="21" borderId="31" xfId="0" applyFont="1" applyFill="1" applyBorder="1" applyAlignment="1" applyProtection="1">
      <alignment/>
      <protection/>
    </xf>
    <xf numFmtId="0" fontId="8" fillId="21" borderId="15" xfId="0" applyFont="1" applyFill="1" applyBorder="1" applyAlignment="1" applyProtection="1">
      <alignment/>
      <protection/>
    </xf>
    <xf numFmtId="4" fontId="8" fillId="21" borderId="31" xfId="0" applyNumberFormat="1" applyFont="1" applyFill="1" applyBorder="1" applyAlignment="1" applyProtection="1">
      <alignment/>
      <protection/>
    </xf>
    <xf numFmtId="0" fontId="5" fillId="21" borderId="13" xfId="0" applyFont="1" applyFill="1" applyBorder="1" applyAlignment="1" applyProtection="1">
      <alignment/>
      <protection hidden="1"/>
    </xf>
    <xf numFmtId="0" fontId="8" fillId="21" borderId="32" xfId="0" applyFont="1" applyFill="1" applyBorder="1" applyAlignment="1" applyProtection="1">
      <alignment/>
      <protection hidden="1"/>
    </xf>
    <xf numFmtId="2" fontId="8" fillId="21" borderId="31" xfId="0" applyNumberFormat="1" applyFont="1" applyFill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5" fillId="7" borderId="31" xfId="0" applyFont="1" applyFill="1" applyBorder="1" applyAlignment="1" applyProtection="1">
      <alignment/>
      <protection locked="0"/>
    </xf>
    <xf numFmtId="0" fontId="25" fillId="7" borderId="33" xfId="0" applyFont="1" applyFill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/>
      <protection/>
    </xf>
    <xf numFmtId="0" fontId="8" fillId="7" borderId="32" xfId="0" applyFont="1" applyFill="1" applyBorder="1" applyAlignment="1" applyProtection="1">
      <alignment/>
      <protection hidden="1" locked="0"/>
    </xf>
    <xf numFmtId="0" fontId="5" fillId="0" borderId="0" xfId="0" applyFont="1" applyAlignment="1" applyProtection="1">
      <alignment/>
      <protection locked="0"/>
    </xf>
    <xf numFmtId="4" fontId="8" fillId="7" borderId="31" xfId="0" applyNumberFormat="1" applyFont="1" applyFill="1" applyBorder="1" applyAlignment="1" applyProtection="1">
      <alignment/>
      <protection locked="0"/>
    </xf>
    <xf numFmtId="0" fontId="30" fillId="21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/>
      <protection/>
    </xf>
    <xf numFmtId="2" fontId="8" fillId="21" borderId="13" xfId="0" applyNumberFormat="1" applyFont="1" applyFill="1" applyBorder="1" applyAlignment="1" applyProtection="1">
      <alignment/>
      <protection hidden="1"/>
    </xf>
    <xf numFmtId="2" fontId="5" fillId="21" borderId="10" xfId="0" applyNumberFormat="1" applyFont="1" applyFill="1" applyBorder="1" applyAlignment="1" applyProtection="1">
      <alignment/>
      <protection/>
    </xf>
    <xf numFmtId="0" fontId="31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24" borderId="10" xfId="0" applyFont="1" applyFill="1" applyBorder="1" applyAlignment="1">
      <alignment/>
    </xf>
    <xf numFmtId="1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21" borderId="34" xfId="0" applyFont="1" applyFill="1" applyBorder="1" applyAlignment="1" applyProtection="1">
      <alignment/>
      <protection/>
    </xf>
    <xf numFmtId="0" fontId="8" fillId="21" borderId="35" xfId="0" applyFont="1" applyFill="1" applyBorder="1" applyAlignment="1" applyProtection="1">
      <alignment/>
      <protection hidden="1" locked="0"/>
    </xf>
    <xf numFmtId="0" fontId="8" fillId="7" borderId="31" xfId="0" applyFont="1" applyFill="1" applyBorder="1" applyAlignment="1" applyProtection="1">
      <alignment/>
      <protection hidden="1" locked="0"/>
    </xf>
    <xf numFmtId="0" fontId="8" fillId="21" borderId="36" xfId="0" applyFont="1" applyFill="1" applyBorder="1" applyAlignment="1" applyProtection="1">
      <alignment/>
      <protection hidden="1"/>
    </xf>
    <xf numFmtId="0" fontId="5" fillId="21" borderId="0" xfId="0" applyFont="1" applyFill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hidden="1"/>
    </xf>
    <xf numFmtId="0" fontId="25" fillId="21" borderId="0" xfId="0" applyFont="1" applyFill="1" applyBorder="1" applyAlignment="1" applyProtection="1">
      <alignment horizontal="center"/>
      <protection locked="0"/>
    </xf>
    <xf numFmtId="0" fontId="3" fillId="21" borderId="0" xfId="0" applyFont="1" applyFill="1" applyBorder="1" applyAlignment="1" applyProtection="1">
      <alignment/>
      <protection/>
    </xf>
    <xf numFmtId="0" fontId="5" fillId="21" borderId="38" xfId="0" applyFont="1" applyFill="1" applyBorder="1" applyAlignment="1" applyProtection="1">
      <alignment/>
      <protection/>
    </xf>
    <xf numFmtId="174" fontId="13" fillId="21" borderId="24" xfId="0" applyNumberFormat="1" applyFont="1" applyFill="1" applyBorder="1" applyAlignment="1" applyProtection="1">
      <alignment horizontal="center"/>
      <protection/>
    </xf>
    <xf numFmtId="0" fontId="11" fillId="25" borderId="39" xfId="0" applyFont="1" applyFill="1" applyBorder="1" applyAlignment="1" applyProtection="1">
      <alignment horizontal="center"/>
      <protection/>
    </xf>
    <xf numFmtId="0" fontId="5" fillId="7" borderId="40" xfId="0" applyFont="1" applyFill="1" applyBorder="1" applyAlignment="1" applyProtection="1">
      <alignment horizontal="center"/>
      <protection locked="0"/>
    </xf>
    <xf numFmtId="0" fontId="5" fillId="7" borderId="41" xfId="0" applyFont="1" applyFill="1" applyBorder="1" applyAlignment="1" applyProtection="1">
      <alignment horizontal="center"/>
      <protection locked="0"/>
    </xf>
    <xf numFmtId="0" fontId="5" fillId="7" borderId="42" xfId="0" applyFont="1" applyFill="1" applyBorder="1" applyAlignment="1" applyProtection="1">
      <alignment horizontal="center"/>
      <protection locked="0"/>
    </xf>
    <xf numFmtId="0" fontId="11" fillId="20" borderId="43" xfId="0" applyFont="1" applyFill="1" applyBorder="1" applyAlignment="1" applyProtection="1">
      <alignment horizontal="center"/>
      <protection/>
    </xf>
    <xf numFmtId="0" fontId="11" fillId="20" borderId="39" xfId="0" applyFont="1" applyFill="1" applyBorder="1" applyAlignment="1" applyProtection="1">
      <alignment horizontal="center"/>
      <protection/>
    </xf>
    <xf numFmtId="0" fontId="11" fillId="25" borderId="43" xfId="0" applyFont="1" applyFill="1" applyBorder="1" applyAlignment="1" applyProtection="1">
      <alignment horizontal="center"/>
      <protection/>
    </xf>
    <xf numFmtId="0" fontId="11" fillId="25" borderId="44" xfId="0" applyFont="1" applyFill="1" applyBorder="1" applyAlignment="1" applyProtection="1">
      <alignment horizontal="center"/>
      <protection/>
    </xf>
    <xf numFmtId="0" fontId="5" fillId="21" borderId="0" xfId="0" applyFont="1" applyFill="1" applyBorder="1" applyAlignment="1" applyProtection="1">
      <alignment horizontal="center"/>
      <protection/>
    </xf>
    <xf numFmtId="174" fontId="13" fillId="21" borderId="10" xfId="0" applyNumberFormat="1" applyFont="1" applyFill="1" applyBorder="1" applyAlignment="1" applyProtection="1">
      <alignment horizontal="center"/>
      <protection/>
    </xf>
    <xf numFmtId="0" fontId="11" fillId="20" borderId="44" xfId="0" applyFont="1" applyFill="1" applyBorder="1" applyAlignment="1" applyProtection="1">
      <alignment horizontal="center"/>
      <protection/>
    </xf>
    <xf numFmtId="0" fontId="5" fillId="7" borderId="45" xfId="0" applyFont="1" applyFill="1" applyBorder="1" applyAlignment="1" applyProtection="1">
      <alignment horizontal="center"/>
      <protection locked="0"/>
    </xf>
    <xf numFmtId="0" fontId="5" fillId="7" borderId="46" xfId="0" applyFont="1" applyFill="1" applyBorder="1" applyAlignment="1" applyProtection="1">
      <alignment horizontal="center"/>
      <protection locked="0"/>
    </xf>
    <xf numFmtId="0" fontId="5" fillId="7" borderId="47" xfId="0" applyFont="1" applyFill="1" applyBorder="1" applyAlignment="1" applyProtection="1">
      <alignment horizontal="center"/>
      <protection locked="0"/>
    </xf>
    <xf numFmtId="0" fontId="5" fillId="7" borderId="48" xfId="0" applyFont="1" applyFill="1" applyBorder="1" applyAlignment="1" applyProtection="1">
      <alignment horizontal="center"/>
      <protection locked="0"/>
    </xf>
    <xf numFmtId="0" fontId="5" fillId="7" borderId="49" xfId="0" applyFont="1" applyFill="1" applyBorder="1" applyAlignment="1" applyProtection="1">
      <alignment horizontal="center"/>
      <protection locked="0"/>
    </xf>
    <xf numFmtId="0" fontId="5" fillId="7" borderId="36" xfId="0" applyFont="1" applyFill="1" applyBorder="1" applyAlignment="1" applyProtection="1">
      <alignment horizontal="center"/>
      <protection locked="0"/>
    </xf>
    <xf numFmtId="0" fontId="8" fillId="21" borderId="50" xfId="0" applyFont="1" applyFill="1" applyBorder="1" applyAlignment="1" applyProtection="1">
      <alignment horizontal="center"/>
      <protection/>
    </xf>
    <xf numFmtId="0" fontId="8" fillId="21" borderId="24" xfId="0" applyFont="1" applyFill="1" applyBorder="1" applyAlignment="1" applyProtection="1">
      <alignment horizontal="center"/>
      <protection/>
    </xf>
    <xf numFmtId="0" fontId="8" fillId="21" borderId="51" xfId="0" applyFont="1" applyFill="1" applyBorder="1" applyAlignment="1" applyProtection="1">
      <alignment horizontal="center"/>
      <protection/>
    </xf>
    <xf numFmtId="174" fontId="12" fillId="21" borderId="52" xfId="0" applyNumberFormat="1" applyFont="1" applyFill="1" applyBorder="1" applyAlignment="1" applyProtection="1">
      <alignment horizontal="center"/>
      <protection/>
    </xf>
    <xf numFmtId="174" fontId="12" fillId="21" borderId="15" xfId="0" applyNumberFormat="1" applyFont="1" applyFill="1" applyBorder="1" applyAlignment="1" applyProtection="1">
      <alignment horizontal="center"/>
      <protection/>
    </xf>
    <xf numFmtId="0" fontId="8" fillId="7" borderId="52" xfId="0" applyFont="1" applyFill="1" applyBorder="1" applyAlignment="1" applyProtection="1">
      <alignment horizontal="center"/>
      <protection locked="0"/>
    </xf>
    <xf numFmtId="0" fontId="8" fillId="7" borderId="15" xfId="0" applyFont="1" applyFill="1" applyBorder="1" applyAlignment="1" applyProtection="1">
      <alignment horizontal="center"/>
      <protection locked="0"/>
    </xf>
    <xf numFmtId="14" fontId="8" fillId="7" borderId="52" xfId="0" applyNumberFormat="1" applyFont="1" applyFill="1" applyBorder="1" applyAlignment="1" applyProtection="1">
      <alignment horizontal="center"/>
      <protection locked="0"/>
    </xf>
    <xf numFmtId="14" fontId="8" fillId="7" borderId="15" xfId="0" applyNumberFormat="1" applyFont="1" applyFill="1" applyBorder="1" applyAlignment="1" applyProtection="1">
      <alignment horizontal="center"/>
      <protection locked="0"/>
    </xf>
    <xf numFmtId="0" fontId="19" fillId="0" borderId="52" xfId="0" applyFont="1" applyBorder="1" applyAlignment="1" applyProtection="1">
      <alignment horizontal="center"/>
      <protection/>
    </xf>
    <xf numFmtId="0" fontId="19" fillId="0" borderId="53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/>
    </xf>
    <xf numFmtId="0" fontId="19" fillId="0" borderId="54" xfId="0" applyFont="1" applyBorder="1" applyAlignment="1" applyProtection="1">
      <alignment horizontal="left"/>
      <protection/>
    </xf>
    <xf numFmtId="0" fontId="19" fillId="0" borderId="53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54" xfId="0" applyFont="1" applyBorder="1" applyAlignment="1" applyProtection="1">
      <alignment horizontal="left"/>
      <protection hidden="1"/>
    </xf>
    <xf numFmtId="0" fontId="19" fillId="0" borderId="53" xfId="0" applyFont="1" applyBorder="1" applyAlignment="1" applyProtection="1">
      <alignment horizontal="left"/>
      <protection hidden="1"/>
    </xf>
    <xf numFmtId="0" fontId="19" fillId="0" borderId="15" xfId="0" applyFont="1" applyBorder="1" applyAlignment="1" applyProtection="1">
      <alignment horizontal="left"/>
      <protection hidden="1"/>
    </xf>
    <xf numFmtId="0" fontId="19" fillId="0" borderId="55" xfId="0" applyFont="1" applyBorder="1" applyAlignment="1" applyProtection="1">
      <alignment horizontal="left"/>
      <protection hidden="1"/>
    </xf>
    <xf numFmtId="0" fontId="19" fillId="0" borderId="56" xfId="0" applyFont="1" applyBorder="1" applyAlignment="1" applyProtection="1">
      <alignment horizontal="left"/>
      <protection hidden="1"/>
    </xf>
    <xf numFmtId="0" fontId="19" fillId="0" borderId="57" xfId="0" applyFont="1" applyBorder="1" applyAlignment="1" applyProtection="1">
      <alignment horizontal="left"/>
      <protection hidden="1"/>
    </xf>
    <xf numFmtId="0" fontId="19" fillId="0" borderId="58" xfId="0" applyFont="1" applyBorder="1" applyAlignment="1" applyProtection="1">
      <alignment horizontal="left"/>
      <protection hidden="1"/>
    </xf>
    <xf numFmtId="0" fontId="19" fillId="0" borderId="59" xfId="0" applyFont="1" applyBorder="1" applyAlignment="1" applyProtection="1">
      <alignment horizontal="left"/>
      <protection hidden="1"/>
    </xf>
    <xf numFmtId="0" fontId="19" fillId="0" borderId="60" xfId="0" applyFont="1" applyBorder="1" applyAlignment="1" applyProtection="1">
      <alignment horizontal="left"/>
      <protection hidden="1"/>
    </xf>
    <xf numFmtId="0" fontId="19" fillId="0" borderId="55" xfId="0" applyFont="1" applyBorder="1" applyAlignment="1" applyProtection="1">
      <alignment horizontal="center"/>
      <protection/>
    </xf>
    <xf numFmtId="0" fontId="19" fillId="0" borderId="56" xfId="0" applyFont="1" applyBorder="1" applyAlignment="1" applyProtection="1">
      <alignment horizontal="center"/>
      <protection/>
    </xf>
    <xf numFmtId="0" fontId="19" fillId="0" borderId="57" xfId="0" applyFont="1" applyBorder="1" applyAlignment="1" applyProtection="1">
      <alignment horizontal="center"/>
      <protection/>
    </xf>
    <xf numFmtId="0" fontId="29" fillId="0" borderId="0" xfId="0" applyFont="1" applyAlignment="1" applyProtection="1">
      <alignment horizontal="left"/>
      <protection/>
    </xf>
    <xf numFmtId="14" fontId="29" fillId="0" borderId="0" xfId="0" applyNumberFormat="1" applyFont="1" applyAlignment="1" applyProtection="1">
      <alignment horizontal="left"/>
      <protection/>
    </xf>
    <xf numFmtId="0" fontId="24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/>
      <protection hidden="1" locked="0"/>
    </xf>
    <xf numFmtId="0" fontId="19" fillId="0" borderId="61" xfId="0" applyFont="1" applyBorder="1" applyAlignment="1" applyProtection="1">
      <alignment horizontal="center"/>
      <protection hidden="1"/>
    </xf>
    <xf numFmtId="0" fontId="19" fillId="0" borderId="62" xfId="0" applyFont="1" applyBorder="1" applyAlignment="1" applyProtection="1">
      <alignment horizontal="center"/>
      <protection hidden="1"/>
    </xf>
    <xf numFmtId="0" fontId="19" fillId="0" borderId="63" xfId="0" applyFont="1" applyBorder="1" applyAlignment="1" applyProtection="1">
      <alignment horizontal="center"/>
      <protection hidden="1"/>
    </xf>
    <xf numFmtId="0" fontId="19" fillId="0" borderId="64" xfId="0" applyFont="1" applyBorder="1" applyAlignment="1" applyProtection="1">
      <alignment horizontal="left"/>
      <protection hidden="1"/>
    </xf>
    <xf numFmtId="0" fontId="19" fillId="0" borderId="65" xfId="0" applyFont="1" applyBorder="1" applyAlignment="1" applyProtection="1">
      <alignment horizontal="left"/>
      <protection hidden="1"/>
    </xf>
    <xf numFmtId="0" fontId="19" fillId="0" borderId="66" xfId="0" applyFont="1" applyBorder="1" applyAlignment="1" applyProtection="1">
      <alignment horizontal="left"/>
      <protection hidden="1"/>
    </xf>
    <xf numFmtId="49" fontId="19" fillId="0" borderId="55" xfId="0" applyNumberFormat="1" applyFont="1" applyBorder="1" applyAlignment="1" applyProtection="1">
      <alignment horizontal="left"/>
      <protection hidden="1"/>
    </xf>
    <xf numFmtId="49" fontId="19" fillId="0" borderId="56" xfId="0" applyNumberFormat="1" applyFont="1" applyBorder="1" applyAlignment="1" applyProtection="1">
      <alignment horizontal="left"/>
      <protection hidden="1"/>
    </xf>
    <xf numFmtId="49" fontId="19" fillId="0" borderId="57" xfId="0" applyNumberFormat="1" applyFont="1" applyBorder="1" applyAlignment="1" applyProtection="1">
      <alignment horizontal="left"/>
      <protection hidden="1"/>
    </xf>
    <xf numFmtId="0" fontId="20" fillId="0" borderId="0" xfId="0" applyFont="1" applyAlignment="1" applyProtection="1">
      <alignment horizontal="center"/>
      <protection locked="0"/>
    </xf>
    <xf numFmtId="0" fontId="19" fillId="0" borderId="58" xfId="0" applyFont="1" applyBorder="1" applyAlignment="1" applyProtection="1">
      <alignment horizontal="center"/>
      <protection/>
    </xf>
    <xf numFmtId="0" fontId="19" fillId="0" borderId="59" xfId="0" applyFont="1" applyBorder="1" applyAlignment="1" applyProtection="1">
      <alignment horizontal="center"/>
      <protection/>
    </xf>
    <xf numFmtId="0" fontId="19" fillId="0" borderId="60" xfId="0" applyFont="1" applyBorder="1" applyAlignment="1" applyProtection="1">
      <alignment horizontal="center"/>
      <protection/>
    </xf>
    <xf numFmtId="0" fontId="22" fillId="0" borderId="67" xfId="0" applyFont="1" applyBorder="1" applyAlignment="1" applyProtection="1">
      <alignment horizontal="center"/>
      <protection hidden="1"/>
    </xf>
    <xf numFmtId="0" fontId="22" fillId="0" borderId="68" xfId="0" applyFont="1" applyBorder="1" applyAlignment="1" applyProtection="1">
      <alignment horizontal="center"/>
      <protection hidden="1"/>
    </xf>
    <xf numFmtId="0" fontId="22" fillId="0" borderId="69" xfId="0" applyFont="1" applyBorder="1" applyAlignment="1" applyProtection="1">
      <alignment horizontal="center"/>
      <protection hidden="1"/>
    </xf>
    <xf numFmtId="0" fontId="19" fillId="0" borderId="70" xfId="0" applyFont="1" applyBorder="1" applyAlignment="1" applyProtection="1">
      <alignment horizontal="center"/>
      <protection/>
    </xf>
    <xf numFmtId="0" fontId="19" fillId="0" borderId="71" xfId="0" applyFont="1" applyBorder="1" applyAlignment="1" applyProtection="1">
      <alignment horizontal="center"/>
      <protection/>
    </xf>
    <xf numFmtId="0" fontId="19" fillId="0" borderId="72" xfId="0" applyFont="1" applyBorder="1" applyAlignment="1" applyProtection="1">
      <alignment horizontal="center"/>
      <protection/>
    </xf>
    <xf numFmtId="0" fontId="22" fillId="0" borderId="70" xfId="0" applyFont="1" applyBorder="1" applyAlignment="1" applyProtection="1">
      <alignment horizontal="center"/>
      <protection hidden="1"/>
    </xf>
    <xf numFmtId="0" fontId="22" fillId="0" borderId="71" xfId="0" applyFont="1" applyBorder="1" applyAlignment="1" applyProtection="1">
      <alignment horizontal="center"/>
      <protection hidden="1"/>
    </xf>
    <xf numFmtId="0" fontId="22" fillId="0" borderId="72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5</xdr:col>
      <xdr:colOff>247650</xdr:colOff>
      <xdr:row>8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104775"/>
          <a:ext cx="2781300" cy="1600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ΕΛΛΗΝΙΚΗ ΔΗΜΟΚΡΑΤΙΑ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ΥΠ.Ε.Π.Θ.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ΠΕΡΙΦΕΡΕΙΑΚΗ Δ/ΝΣΗ Π.&amp; Δ. ΕΚΠ/ΣΗΣ  ΗΠΕΙΡΟΥ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Δ/ΝΣΗ Δ/ΘΜΙΑΣ ΕΚΠ/ΣΗΣ ΙΩΑΝΝΙΝΩΝ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ΓΡΑΦΕΙΟ  Δ/ΘΜΙΑΣ ΕΚΠ/ΣΗΣ ΙΩΑΝΝΙΝΩΝ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ΓΥΜΝΑΣΙΟ ΖΙΤΣΑΣ ΜΕ ΛΥΚΕΙΑΚΕΣ ΤΑΞΕΙΣ Α - Β - Γ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440 03 ΖΙΤΣΑ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ΤΗΛ: 26580 22277, ΦΑΞ: 26580 22188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Πληροφορίες: Λάμπρος Καρακώστας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Καλοδήμος Δ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5</xdr:col>
      <xdr:colOff>485775</xdr:colOff>
      <xdr:row>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104775"/>
          <a:ext cx="312420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ΕΛΛΗΝΙΚΗ ΔΗΜΟΚΡΑΤΙΑ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ΥΠ.Ε.Π.Θ.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ΠΕΡΙΦΕΡΕΙΑΚΗ Δ/ΝΣΗ Π.&amp; Δ. ΕΚΠ/ΣΗΣ  ΗΠΕΙΡΟΥ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Δ/ΝΣΗ Δ/ΘΜΙΑΣ ΕΚΠ/ΣΗΣ ΙΩΑΝΝΙΝΩΝ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ΓΡΑΦΕΙΟ  Δ/ΘΜΙΑΣ ΕΚΠ/ΣΗΣ ΙΩΑΝΝΙΝΩΝ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ΓΥΜΝΑΣΙΟ ΖΙΤΣΑΣ ΜΕ ΛΥΚΕΙΑΚΕΣ ΤΑΞΕΙΣ Α - Β - Γ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440 03 ΖΙΤΣΑ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ΤΗΛ: 26580 22277, ΦΑΞ: 26580 22188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Πληροφορίες: Λάμπρος Καρακώστας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Καλοδήμος Δ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R39"/>
  <sheetViews>
    <sheetView showGridLines="0" zoomScalePageLayoutView="0" workbookViewId="0" topLeftCell="A1">
      <selection activeCell="M17" sqref="M17"/>
    </sheetView>
  </sheetViews>
  <sheetFormatPr defaultColWidth="9.140625" defaultRowHeight="12.75"/>
  <cols>
    <col min="1" max="1" width="12.140625" style="23" customWidth="1"/>
    <col min="2" max="2" width="14.57421875" style="23" customWidth="1"/>
    <col min="3" max="3" width="7.8515625" style="23" customWidth="1"/>
    <col min="4" max="4" width="7.7109375" style="23" customWidth="1"/>
    <col min="5" max="5" width="10.28125" style="23" bestFit="1" customWidth="1"/>
    <col min="6" max="6" width="12.57421875" style="23" customWidth="1"/>
    <col min="7" max="7" width="8.7109375" style="23" customWidth="1"/>
    <col min="8" max="8" width="9.28125" style="23" customWidth="1"/>
    <col min="9" max="10" width="8.140625" style="23" customWidth="1"/>
    <col min="11" max="11" width="8.7109375" style="23" customWidth="1"/>
    <col min="12" max="12" width="18.28125" style="23" bestFit="1" customWidth="1"/>
    <col min="13" max="13" width="8.421875" style="23" bestFit="1" customWidth="1"/>
    <col min="14" max="14" width="7.28125" style="23" customWidth="1"/>
    <col min="15" max="15" width="7.00390625" style="23" customWidth="1"/>
    <col min="16" max="16" width="5.57421875" style="23" customWidth="1"/>
    <col min="17" max="17" width="9.8515625" style="23" bestFit="1" customWidth="1"/>
    <col min="18" max="18" width="11.140625" style="23" bestFit="1" customWidth="1"/>
    <col min="19" max="16384" width="9.140625" style="23" customWidth="1"/>
  </cols>
  <sheetData>
    <row r="1" spans="1:13" ht="14.25" thickBot="1" thickTop="1">
      <c r="A1" s="152" t="s">
        <v>38</v>
      </c>
      <c r="B1" s="158"/>
      <c r="C1" s="158"/>
      <c r="D1" s="158"/>
      <c r="E1" s="153"/>
      <c r="F1" s="154" t="s">
        <v>40</v>
      </c>
      <c r="G1" s="155"/>
      <c r="H1" s="155"/>
      <c r="I1" s="155"/>
      <c r="J1" s="155"/>
      <c r="K1" s="148"/>
      <c r="L1" s="152" t="s">
        <v>122</v>
      </c>
      <c r="M1" s="153"/>
    </row>
    <row r="2" spans="1:13" ht="13.5" thickTop="1">
      <c r="A2" s="98"/>
      <c r="B2" s="89"/>
      <c r="C2" s="89"/>
      <c r="D2" s="89"/>
      <c r="E2" s="109"/>
      <c r="F2" s="88"/>
      <c r="G2" s="89"/>
      <c r="H2" s="89"/>
      <c r="I2" s="89"/>
      <c r="J2" s="89"/>
      <c r="K2" s="109"/>
      <c r="L2" s="88"/>
      <c r="M2" s="90"/>
    </row>
    <row r="3" spans="1:13" ht="12.75">
      <c r="A3" s="99" t="s">
        <v>51</v>
      </c>
      <c r="B3" s="170" t="s">
        <v>150</v>
      </c>
      <c r="C3" s="171"/>
      <c r="D3" s="77" t="s">
        <v>72</v>
      </c>
      <c r="E3" s="123" t="s">
        <v>152</v>
      </c>
      <c r="F3" s="77"/>
      <c r="G3" s="77"/>
      <c r="H3" s="77"/>
      <c r="I3" s="77"/>
      <c r="J3" s="77"/>
      <c r="K3" s="91"/>
      <c r="L3" s="77"/>
      <c r="M3" s="91"/>
    </row>
    <row r="4" spans="1:13" ht="12.75">
      <c r="A4" s="99" t="s">
        <v>52</v>
      </c>
      <c r="B4" s="172" t="s">
        <v>151</v>
      </c>
      <c r="C4" s="173"/>
      <c r="D4" s="77" t="s">
        <v>73</v>
      </c>
      <c r="E4" s="123" t="s">
        <v>153</v>
      </c>
      <c r="F4" s="77"/>
      <c r="G4" s="77"/>
      <c r="H4" s="77"/>
      <c r="I4" s="77"/>
      <c r="J4" s="77"/>
      <c r="K4" s="91"/>
      <c r="L4" s="77"/>
      <c r="M4" s="91"/>
    </row>
    <row r="5" spans="1:17" ht="12.75">
      <c r="A5" s="99"/>
      <c r="B5" s="100">
        <v>4</v>
      </c>
      <c r="C5" s="100"/>
      <c r="D5" s="77"/>
      <c r="E5" s="91"/>
      <c r="F5" s="77"/>
      <c r="G5" s="77"/>
      <c r="H5" s="77"/>
      <c r="I5" s="77"/>
      <c r="J5" s="77"/>
      <c r="K5" s="91"/>
      <c r="L5" s="84"/>
      <c r="M5" s="92"/>
      <c r="N5" s="82"/>
      <c r="O5" s="25"/>
      <c r="P5" s="25"/>
      <c r="Q5" s="25"/>
    </row>
    <row r="6" spans="1:17" ht="12.75">
      <c r="A6" s="99"/>
      <c r="B6" s="100"/>
      <c r="C6" s="100"/>
      <c r="D6" s="77"/>
      <c r="E6" s="91"/>
      <c r="F6" s="77"/>
      <c r="G6" s="101"/>
      <c r="H6" s="101"/>
      <c r="I6" s="101"/>
      <c r="J6" s="101"/>
      <c r="K6" s="110"/>
      <c r="L6" s="85"/>
      <c r="M6" s="93"/>
      <c r="N6" s="78"/>
      <c r="O6" s="25"/>
      <c r="P6" s="25"/>
      <c r="Q6" s="25"/>
    </row>
    <row r="7" spans="1:17" ht="12.75">
      <c r="A7" s="99" t="s">
        <v>110</v>
      </c>
      <c r="B7" s="77">
        <v>1</v>
      </c>
      <c r="C7" s="77"/>
      <c r="D7" s="129">
        <v>2</v>
      </c>
      <c r="E7" s="91"/>
      <c r="F7" s="77"/>
      <c r="G7" s="102" t="s">
        <v>137</v>
      </c>
      <c r="H7" s="102" t="s">
        <v>34</v>
      </c>
      <c r="I7" s="102" t="s">
        <v>35</v>
      </c>
      <c r="J7" s="102" t="s">
        <v>37</v>
      </c>
      <c r="K7" s="111" t="s">
        <v>39</v>
      </c>
      <c r="L7" s="103"/>
      <c r="M7" s="112"/>
      <c r="N7" s="79"/>
      <c r="O7" s="79"/>
      <c r="P7" s="79"/>
      <c r="Q7" s="25"/>
    </row>
    <row r="8" spans="1:17" ht="15" thickBot="1">
      <c r="A8" s="99"/>
      <c r="B8" s="77"/>
      <c r="C8" s="77"/>
      <c r="D8" s="77"/>
      <c r="E8" s="91"/>
      <c r="F8" s="77"/>
      <c r="G8" s="104">
        <v>0.0255</v>
      </c>
      <c r="H8" s="105">
        <v>0.04</v>
      </c>
      <c r="I8" s="105">
        <v>0.04</v>
      </c>
      <c r="J8" s="104">
        <v>0.0667</v>
      </c>
      <c r="K8" s="113">
        <v>0.03</v>
      </c>
      <c r="L8" s="86"/>
      <c r="M8" s="94"/>
      <c r="N8" s="80"/>
      <c r="O8" s="80"/>
      <c r="P8" s="80"/>
      <c r="Q8" s="81"/>
    </row>
    <row r="9" spans="1:13" ht="15" thickBot="1">
      <c r="A9" s="99" t="s">
        <v>16</v>
      </c>
      <c r="B9" s="124">
        <v>15</v>
      </c>
      <c r="C9" s="144"/>
      <c r="D9" s="145" t="s">
        <v>50</v>
      </c>
      <c r="E9" s="114">
        <f>VLOOKUP(B9,mk,(B5+2))</f>
        <v>1104</v>
      </c>
      <c r="F9" s="115" t="s">
        <v>138</v>
      </c>
      <c r="G9" s="106">
        <f>ROUND($G$8*E9,2)</f>
        <v>28.15</v>
      </c>
      <c r="H9" s="106">
        <f>ROUND(H8*E9+140.8*H8,2)</f>
        <v>49.79</v>
      </c>
      <c r="I9" s="106">
        <f>ROUND($I$8*E9,2)</f>
        <v>44.16</v>
      </c>
      <c r="J9" s="106">
        <f>ROUND(J8*E9+J8*140.8,2)</f>
        <v>83.03</v>
      </c>
      <c r="K9" s="116">
        <f>ROUND(K8*E9,2)</f>
        <v>33.12</v>
      </c>
      <c r="L9" s="117" t="s">
        <v>125</v>
      </c>
      <c r="M9" s="128">
        <v>0</v>
      </c>
    </row>
    <row r="10" spans="1:13" ht="12.75">
      <c r="A10" s="99"/>
      <c r="B10" s="77"/>
      <c r="C10" s="77"/>
      <c r="D10" s="77"/>
      <c r="E10" s="114"/>
      <c r="F10" s="77"/>
      <c r="G10" s="105">
        <v>0</v>
      </c>
      <c r="H10" s="105">
        <v>0.01</v>
      </c>
      <c r="I10" s="105">
        <v>0</v>
      </c>
      <c r="J10" s="104">
        <v>0.0667</v>
      </c>
      <c r="K10" s="113">
        <v>0</v>
      </c>
      <c r="L10" s="117" t="s">
        <v>126</v>
      </c>
      <c r="M10" s="128">
        <v>0</v>
      </c>
    </row>
    <row r="11" spans="1:13" ht="12.75">
      <c r="A11" s="99" t="s">
        <v>36</v>
      </c>
      <c r="B11" s="77"/>
      <c r="C11" s="77"/>
      <c r="D11" s="77"/>
      <c r="E11" s="114">
        <f>ΔΕΔΟΜΕΝΑ!C29</f>
        <v>100</v>
      </c>
      <c r="F11" s="115" t="s">
        <v>36</v>
      </c>
      <c r="G11" s="106">
        <f>ROUND($G$10*E11,2)</f>
        <v>0</v>
      </c>
      <c r="H11" s="106">
        <f>ROUND(H10*E11,2)</f>
        <v>1</v>
      </c>
      <c r="I11" s="106">
        <f>ROUND(E11*$I$10,2)</f>
        <v>0</v>
      </c>
      <c r="J11" s="106">
        <v>0</v>
      </c>
      <c r="K11" s="116">
        <f>ROUND(E11*K10,2)</f>
        <v>0</v>
      </c>
      <c r="L11" s="117" t="s">
        <v>123</v>
      </c>
      <c r="M11" s="128">
        <v>0</v>
      </c>
    </row>
    <row r="12" spans="1:13" s="24" customFormat="1" ht="12.75">
      <c r="A12" s="99"/>
      <c r="B12" s="77"/>
      <c r="C12" s="77"/>
      <c r="D12" s="77"/>
      <c r="E12" s="114"/>
      <c r="F12" s="77"/>
      <c r="G12" s="104">
        <v>0.0255</v>
      </c>
      <c r="H12" s="105">
        <v>0.01</v>
      </c>
      <c r="I12" s="105">
        <v>0.04</v>
      </c>
      <c r="J12" s="104">
        <v>0.0667</v>
      </c>
      <c r="K12" s="113">
        <v>0.03</v>
      </c>
      <c r="L12" s="117" t="s">
        <v>124</v>
      </c>
      <c r="M12" s="128">
        <v>0</v>
      </c>
    </row>
    <row r="13" spans="1:13" ht="12.75">
      <c r="A13" s="99" t="s">
        <v>17</v>
      </c>
      <c r="B13" s="77"/>
      <c r="C13" s="77"/>
      <c r="D13" s="77"/>
      <c r="E13" s="114">
        <f>ΔΕΔΟΜΕΝΑ!C28</f>
        <v>288.14</v>
      </c>
      <c r="F13" s="115" t="s">
        <v>17</v>
      </c>
      <c r="G13" s="106">
        <f>ROUND($G$8*E13,2)</f>
        <v>7.35</v>
      </c>
      <c r="H13" s="106">
        <f>ROUND(H12*E13,2)</f>
        <v>2.88</v>
      </c>
      <c r="I13" s="106">
        <f>ROUND(E13*$I$12,2)</f>
        <v>11.53</v>
      </c>
      <c r="J13" s="106">
        <f>ROUND(E13*J12,2)</f>
        <v>19.22</v>
      </c>
      <c r="K13" s="116">
        <f>ROUND(K12*E13,2)</f>
        <v>8.64</v>
      </c>
      <c r="L13" s="117"/>
      <c r="M13" s="118"/>
    </row>
    <row r="14" spans="1:13" ht="12.75">
      <c r="A14" s="99"/>
      <c r="B14" s="77"/>
      <c r="C14" s="77"/>
      <c r="D14" s="77"/>
      <c r="E14" s="114"/>
      <c r="F14" s="77"/>
      <c r="G14" s="104">
        <v>0.0255</v>
      </c>
      <c r="H14" s="105">
        <v>0.01</v>
      </c>
      <c r="I14" s="105">
        <v>0.04</v>
      </c>
      <c r="J14" s="104">
        <v>0.0667</v>
      </c>
      <c r="K14" s="113">
        <v>0.03</v>
      </c>
      <c r="L14" s="117" t="s">
        <v>45</v>
      </c>
      <c r="M14" s="128">
        <v>0</v>
      </c>
    </row>
    <row r="15" spans="1:13" ht="12.75">
      <c r="A15" s="99" t="s">
        <v>20</v>
      </c>
      <c r="B15" s="100">
        <v>1</v>
      </c>
      <c r="C15" s="100"/>
      <c r="D15" s="77"/>
      <c r="E15" s="114">
        <f>VLOOKUP(B15,oik,3)</f>
        <v>0</v>
      </c>
      <c r="F15" s="115" t="s">
        <v>139</v>
      </c>
      <c r="G15" s="106">
        <f>ROUND($G$8*E15,2)</f>
        <v>0</v>
      </c>
      <c r="H15" s="106">
        <f>ROUND(H14*E15,2)</f>
        <v>0</v>
      </c>
      <c r="I15" s="106">
        <f>ROUND(E15*$I$14,2)</f>
        <v>0</v>
      </c>
      <c r="J15" s="106">
        <f>ROUND(E15*J14,2)</f>
        <v>0</v>
      </c>
      <c r="K15" s="116">
        <f>ROUND(K14*E15,2)</f>
        <v>0</v>
      </c>
      <c r="L15" s="117" t="s">
        <v>46</v>
      </c>
      <c r="M15" s="128">
        <v>0</v>
      </c>
    </row>
    <row r="16" spans="1:13" ht="13.5" thickBot="1">
      <c r="A16" s="99"/>
      <c r="B16" s="77"/>
      <c r="C16" s="77"/>
      <c r="D16" s="77"/>
      <c r="E16" s="114"/>
      <c r="F16" s="77"/>
      <c r="G16" s="104">
        <v>0.0255</v>
      </c>
      <c r="H16" s="105">
        <v>0.01</v>
      </c>
      <c r="I16" s="105">
        <v>0.04</v>
      </c>
      <c r="J16" s="104">
        <v>0.0667</v>
      </c>
      <c r="K16" s="113">
        <v>0.03</v>
      </c>
      <c r="L16" s="117"/>
      <c r="M16" s="128"/>
    </row>
    <row r="17" spans="1:13" ht="15" thickBot="1">
      <c r="A17" s="99" t="s">
        <v>32</v>
      </c>
      <c r="B17" s="124">
        <v>0</v>
      </c>
      <c r="C17" s="144"/>
      <c r="D17" s="77"/>
      <c r="E17" s="114">
        <f>VLOOKUP(B17,paidia,2)</f>
        <v>0</v>
      </c>
      <c r="F17" s="115" t="s">
        <v>33</v>
      </c>
      <c r="G17" s="106">
        <f>ROUND($G$8*E17,2)</f>
        <v>0</v>
      </c>
      <c r="H17" s="106">
        <f>ROUND(H16*E17,2)</f>
        <v>0</v>
      </c>
      <c r="I17" s="106">
        <f>ROUND(E17*$I$16,2)</f>
        <v>0</v>
      </c>
      <c r="J17" s="132">
        <f>ROUND(E17*J16,2)</f>
        <v>0</v>
      </c>
      <c r="K17" s="116">
        <f>ROUND(K16*E17,2)</f>
        <v>0</v>
      </c>
      <c r="L17" s="117" t="s">
        <v>49</v>
      </c>
      <c r="M17" s="128">
        <v>108.28</v>
      </c>
    </row>
    <row r="18" spans="1:13" ht="12.75">
      <c r="A18" s="99"/>
      <c r="B18" s="77"/>
      <c r="C18" s="77"/>
      <c r="D18" s="77"/>
      <c r="E18" s="114"/>
      <c r="F18" s="77"/>
      <c r="G18" s="104">
        <v>0.0255</v>
      </c>
      <c r="H18" s="105">
        <v>0.01</v>
      </c>
      <c r="I18" s="105">
        <v>0.04</v>
      </c>
      <c r="J18" s="104">
        <v>0.0667</v>
      </c>
      <c r="K18" s="113">
        <v>0.03</v>
      </c>
      <c r="L18" s="77"/>
      <c r="M18" s="91"/>
    </row>
    <row r="19" spans="1:13" ht="12.75">
      <c r="A19" s="99" t="s">
        <v>4</v>
      </c>
      <c r="B19" s="100">
        <v>1</v>
      </c>
      <c r="C19" s="100"/>
      <c r="D19" s="77"/>
      <c r="E19" s="114">
        <f>VLOOKUP(B19,spudes,3)</f>
        <v>0</v>
      </c>
      <c r="F19" s="115" t="s">
        <v>4</v>
      </c>
      <c r="G19" s="106">
        <f>ROUND($G$8*E19,2)</f>
        <v>0</v>
      </c>
      <c r="H19" s="106">
        <f>ROUND(H18*E19,2)</f>
        <v>0</v>
      </c>
      <c r="I19" s="106">
        <f>ROUND(E19*$I$18,2)</f>
        <v>0</v>
      </c>
      <c r="J19" s="106">
        <f>ROUND(E19*J18,2)</f>
        <v>0</v>
      </c>
      <c r="K19" s="116">
        <f>ROUND(K18*E19,2)</f>
        <v>0</v>
      </c>
      <c r="L19" s="77"/>
      <c r="M19" s="91"/>
    </row>
    <row r="20" spans="1:13" ht="12.75">
      <c r="A20" s="99"/>
      <c r="B20" s="77"/>
      <c r="C20" s="77"/>
      <c r="D20" s="77"/>
      <c r="E20" s="114"/>
      <c r="F20" s="77"/>
      <c r="G20" s="104">
        <v>0.0255</v>
      </c>
      <c r="H20" s="105">
        <v>0.04</v>
      </c>
      <c r="I20" s="105">
        <v>0.04</v>
      </c>
      <c r="J20" s="104">
        <v>0.0667</v>
      </c>
      <c r="K20" s="113">
        <v>0.03</v>
      </c>
      <c r="L20" s="77"/>
      <c r="M20" s="91"/>
    </row>
    <row r="21" spans="1:13" ht="12.75">
      <c r="A21" s="99" t="s">
        <v>28</v>
      </c>
      <c r="B21" s="100">
        <v>1</v>
      </c>
      <c r="C21" s="77">
        <f>VLOOKUP(B21,manag,3)</f>
        <v>0</v>
      </c>
      <c r="D21" s="77">
        <f>VLOOKUP(B21,manag,4)</f>
        <v>0</v>
      </c>
      <c r="E21" s="114">
        <f>VLOOKUP(B21,manag,5)</f>
        <v>0</v>
      </c>
      <c r="F21" s="115" t="s">
        <v>28</v>
      </c>
      <c r="G21" s="106">
        <f>ROUND($G$8*E21,2)</f>
        <v>0</v>
      </c>
      <c r="H21" s="106">
        <f>ROUND(H20*C21+D21*1%,2)</f>
        <v>0</v>
      </c>
      <c r="I21" s="106">
        <f>ROUND(E21*$I$20,2)</f>
        <v>0</v>
      </c>
      <c r="J21" s="106">
        <f>ROUND(E21*J20,2)</f>
        <v>0</v>
      </c>
      <c r="K21" s="116">
        <f>ROUND(K20*E21,2)</f>
        <v>0</v>
      </c>
      <c r="L21" s="77"/>
      <c r="M21" s="91"/>
    </row>
    <row r="22" spans="1:13" ht="12.75">
      <c r="A22" s="99"/>
      <c r="B22" s="77"/>
      <c r="C22" s="77"/>
      <c r="D22" s="77"/>
      <c r="E22" s="119"/>
      <c r="F22" s="115"/>
      <c r="G22" s="104">
        <v>0.0255</v>
      </c>
      <c r="H22" s="105">
        <v>0.01</v>
      </c>
      <c r="I22" s="105">
        <v>0.04</v>
      </c>
      <c r="J22" s="104">
        <v>0.0667</v>
      </c>
      <c r="K22" s="113">
        <v>0.03</v>
      </c>
      <c r="L22" s="77"/>
      <c r="M22" s="91"/>
    </row>
    <row r="23" spans="1:13" ht="13.5" thickBot="1">
      <c r="A23" s="99" t="s">
        <v>135</v>
      </c>
      <c r="B23" s="77"/>
      <c r="C23" s="77"/>
      <c r="D23" s="77"/>
      <c r="E23" s="131">
        <f>ROUND((E9+E13+E15+E17+E19+E21+E24+E25+E27)*3%,2)</f>
        <v>44.31</v>
      </c>
      <c r="F23" s="115" t="s">
        <v>70</v>
      </c>
      <c r="G23" s="106">
        <f>ROUND(G22*E24,2)</f>
        <v>0</v>
      </c>
      <c r="H23" s="106">
        <f>ROUND(H22*E24,2)</f>
        <v>0</v>
      </c>
      <c r="I23" s="106">
        <f>ROUND(E24*$I$22,2)</f>
        <v>0</v>
      </c>
      <c r="J23" s="106">
        <f>ROUND(E24*J22,2)</f>
        <v>0</v>
      </c>
      <c r="K23" s="116">
        <f>ROUND(K22*E24,2)</f>
        <v>0</v>
      </c>
      <c r="L23" s="77"/>
      <c r="M23" s="91"/>
    </row>
    <row r="24" spans="1:13" ht="13.5" thickBot="1">
      <c r="A24" s="99" t="s">
        <v>70</v>
      </c>
      <c r="B24" s="156"/>
      <c r="C24" s="156"/>
      <c r="D24" s="156"/>
      <c r="E24" s="126">
        <v>0</v>
      </c>
      <c r="F24" s="115"/>
      <c r="G24" s="104">
        <v>0.0255</v>
      </c>
      <c r="H24" s="105">
        <v>0.01</v>
      </c>
      <c r="I24" s="105">
        <v>0.04</v>
      </c>
      <c r="J24" s="104">
        <v>0.0667</v>
      </c>
      <c r="K24" s="113">
        <v>0.03</v>
      </c>
      <c r="L24" s="77"/>
      <c r="M24" s="91"/>
    </row>
    <row r="25" spans="1:13" ht="13.5" thickBot="1">
      <c r="A25" s="99" t="s">
        <v>71</v>
      </c>
      <c r="B25" s="156"/>
      <c r="C25" s="156"/>
      <c r="D25" s="156"/>
      <c r="E25" s="126">
        <v>0</v>
      </c>
      <c r="F25" s="115" t="s">
        <v>130</v>
      </c>
      <c r="G25" s="106">
        <f>ROUND(G24*E25,2)</f>
        <v>0</v>
      </c>
      <c r="H25" s="106">
        <f>ROUND(H24*E25,2)</f>
        <v>0</v>
      </c>
      <c r="I25" s="106">
        <f>ROUND(E25*$I$24,2)</f>
        <v>0</v>
      </c>
      <c r="J25" s="106">
        <f>ROUND(E25*J24,2)</f>
        <v>0</v>
      </c>
      <c r="K25" s="116">
        <f>ROUND(K24*E25,2)</f>
        <v>0</v>
      </c>
      <c r="L25" s="77"/>
      <c r="M25" s="91"/>
    </row>
    <row r="26" spans="1:13" ht="12.75">
      <c r="A26" s="99"/>
      <c r="B26" s="85"/>
      <c r="C26" s="85"/>
      <c r="D26" s="85"/>
      <c r="E26" s="139"/>
      <c r="F26" s="115"/>
      <c r="G26" s="104">
        <v>0.0255</v>
      </c>
      <c r="H26" s="105">
        <v>0.01</v>
      </c>
      <c r="I26" s="105">
        <v>0.04</v>
      </c>
      <c r="J26" s="104">
        <v>0.0667</v>
      </c>
      <c r="K26" s="113">
        <v>0.03</v>
      </c>
      <c r="L26" s="77"/>
      <c r="M26" s="91"/>
    </row>
    <row r="27" spans="1:13" ht="12.75">
      <c r="A27" s="99" t="s">
        <v>140</v>
      </c>
      <c r="B27" s="142">
        <v>4</v>
      </c>
      <c r="C27" s="142"/>
      <c r="D27" s="85"/>
      <c r="E27" s="140">
        <f>VLOOKUP(B27,Προετοιμασίας,3)</f>
        <v>85.01</v>
      </c>
      <c r="F27" s="115" t="s">
        <v>143</v>
      </c>
      <c r="G27" s="106">
        <f>ROUND(G26*E27,2)</f>
        <v>2.17</v>
      </c>
      <c r="H27" s="106">
        <f>ROUND(H26*E27,2)</f>
        <v>0.85</v>
      </c>
      <c r="I27" s="106">
        <f>ROUND(I26*E27,2)</f>
        <v>3.4</v>
      </c>
      <c r="J27" s="106">
        <f>ROUND(J26*E27,2)</f>
        <v>5.67</v>
      </c>
      <c r="K27" s="116">
        <f>ROUND(K26*E27,2)</f>
        <v>2.55</v>
      </c>
      <c r="L27" s="77"/>
      <c r="M27" s="91"/>
    </row>
    <row r="28" spans="1:13" ht="13.5" thickBot="1">
      <c r="A28" s="99"/>
      <c r="B28" s="77"/>
      <c r="C28" s="77"/>
      <c r="D28" s="77"/>
      <c r="E28" s="141"/>
      <c r="F28" s="115"/>
      <c r="G28" s="106"/>
      <c r="H28" s="106"/>
      <c r="I28" s="106"/>
      <c r="J28" s="106"/>
      <c r="K28" s="116"/>
      <c r="L28" s="77"/>
      <c r="M28" s="91"/>
    </row>
    <row r="29" spans="1:17" ht="13.5" thickBot="1">
      <c r="A29" s="165" t="s">
        <v>142</v>
      </c>
      <c r="B29" s="166"/>
      <c r="C29" s="166"/>
      <c r="D29" s="167"/>
      <c r="E29" s="120">
        <f>SUM(E9:E28)</f>
        <v>1621.4599999999998</v>
      </c>
      <c r="F29" s="117" t="s">
        <v>41</v>
      </c>
      <c r="G29" s="107">
        <f>ROUND(SUM(G9,G13,G15,G17,G19,G21,G23,G25,G27),2)</f>
        <v>37.67</v>
      </c>
      <c r="H29" s="107">
        <f>ROUND(SUM(H9,H11,H13,H15,H17,H19,H21,H23,H25,H27),2)</f>
        <v>54.52</v>
      </c>
      <c r="I29" s="107">
        <f>ROUND(SUM(I9,I11,I13,I15,I17,I19,I21,I23,I25,I27),2)</f>
        <v>59.09</v>
      </c>
      <c r="J29" s="107">
        <f>ROUND(SUM(J9,J11,J13,J15,J17,J19,J21,J23,J25,J27),2)</f>
        <v>107.92</v>
      </c>
      <c r="K29" s="121">
        <f>ROUND(SUM(K9,K11,K13,K15,K17,K19,K21,E23,K23,K25,K27),2)</f>
        <v>88.62</v>
      </c>
      <c r="L29" s="87"/>
      <c r="M29" s="95"/>
      <c r="N29" s="83"/>
      <c r="O29" s="83"/>
      <c r="P29" s="83"/>
      <c r="Q29" s="83"/>
    </row>
    <row r="30" spans="1:17" ht="14.25" thickBot="1" thickTop="1">
      <c r="A30" s="99" t="s">
        <v>102</v>
      </c>
      <c r="B30" s="159" t="s">
        <v>145</v>
      </c>
      <c r="C30" s="160"/>
      <c r="D30" s="160"/>
      <c r="E30" s="161"/>
      <c r="F30" s="77" t="s">
        <v>47</v>
      </c>
      <c r="G30" s="77"/>
      <c r="H30" s="168">
        <f>SUM(G29:Q29)+SUM(M9:M17)</f>
        <v>456.1</v>
      </c>
      <c r="I30" s="169"/>
      <c r="J30" s="77"/>
      <c r="K30" s="91"/>
      <c r="L30" s="77"/>
      <c r="M30" s="91"/>
      <c r="Q30" s="127"/>
    </row>
    <row r="31" spans="1:13" ht="13.5" thickBot="1">
      <c r="A31" s="99" t="s">
        <v>136</v>
      </c>
      <c r="B31" s="162" t="s">
        <v>156</v>
      </c>
      <c r="C31" s="163"/>
      <c r="D31" s="163"/>
      <c r="E31" s="164"/>
      <c r="F31" s="77"/>
      <c r="G31" s="77"/>
      <c r="H31" s="108"/>
      <c r="I31" s="108"/>
      <c r="J31" s="77"/>
      <c r="K31" s="91"/>
      <c r="L31" s="77"/>
      <c r="M31" s="91"/>
    </row>
    <row r="32" spans="1:13" ht="13.5" thickBot="1">
      <c r="A32" s="146" t="s">
        <v>131</v>
      </c>
      <c r="B32" s="159" t="s">
        <v>146</v>
      </c>
      <c r="C32" s="160"/>
      <c r="D32" s="160"/>
      <c r="E32" s="161"/>
      <c r="F32" s="77" t="s">
        <v>48</v>
      </c>
      <c r="G32" s="77"/>
      <c r="H32" s="157">
        <f>E29-H30</f>
        <v>1165.3599999999997</v>
      </c>
      <c r="I32" s="157"/>
      <c r="J32" s="77"/>
      <c r="K32" s="91"/>
      <c r="L32" s="77"/>
      <c r="M32" s="91"/>
    </row>
    <row r="33" spans="1:13" ht="13.5" thickBot="1">
      <c r="A33" s="138" t="s">
        <v>148</v>
      </c>
      <c r="B33" s="149"/>
      <c r="C33" s="150"/>
      <c r="D33" s="150"/>
      <c r="E33" s="151"/>
      <c r="F33" s="96"/>
      <c r="G33" s="96"/>
      <c r="H33" s="147"/>
      <c r="I33" s="147"/>
      <c r="J33" s="96"/>
      <c r="K33" s="97"/>
      <c r="L33" s="96"/>
      <c r="M33" s="97"/>
    </row>
    <row r="34" ht="13.5" thickTop="1">
      <c r="L34" s="26"/>
    </row>
    <row r="35" spans="1:2" ht="12.75">
      <c r="A35" s="122" t="s">
        <v>127</v>
      </c>
      <c r="B35" s="23" t="s">
        <v>128</v>
      </c>
    </row>
    <row r="36" spans="2:18" ht="12.75">
      <c r="B36" s="125" t="s">
        <v>129</v>
      </c>
      <c r="C36" s="125"/>
      <c r="R36" s="70"/>
    </row>
    <row r="37" spans="12:13" ht="12.75">
      <c r="L37" s="130"/>
      <c r="M37" s="130"/>
    </row>
    <row r="39" ht="20.25">
      <c r="A39" s="27"/>
    </row>
  </sheetData>
  <sheetProtection password="CCE9" sheet="1" objects="1" selectLockedCells="1"/>
  <mergeCells count="14">
    <mergeCell ref="A29:D29"/>
    <mergeCell ref="H30:I30"/>
    <mergeCell ref="B3:C3"/>
    <mergeCell ref="B4:C4"/>
    <mergeCell ref="B33:E33"/>
    <mergeCell ref="L1:M1"/>
    <mergeCell ref="F1:K1"/>
    <mergeCell ref="B24:D24"/>
    <mergeCell ref="B25:D25"/>
    <mergeCell ref="H32:I32"/>
    <mergeCell ref="A1:E1"/>
    <mergeCell ref="B30:E30"/>
    <mergeCell ref="B31:E31"/>
    <mergeCell ref="B32:E32"/>
  </mergeCells>
  <printOptions/>
  <pageMargins left="0.39" right="0.52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M49"/>
  <sheetViews>
    <sheetView zoomScalePageLayoutView="0" workbookViewId="0" topLeftCell="A7">
      <selection activeCell="M25" sqref="M25"/>
    </sheetView>
  </sheetViews>
  <sheetFormatPr defaultColWidth="9.140625" defaultRowHeight="12.75"/>
  <cols>
    <col min="1" max="1" width="2.7109375" style="66" customWidth="1"/>
    <col min="2" max="2" width="9.140625" style="66" customWidth="1"/>
    <col min="3" max="3" width="10.57421875" style="66" customWidth="1"/>
    <col min="4" max="5" width="9.140625" style="66" customWidth="1"/>
    <col min="6" max="6" width="14.421875" style="66" bestFit="1" customWidth="1"/>
    <col min="7" max="7" width="9.140625" style="66" customWidth="1"/>
    <col min="8" max="8" width="3.7109375" style="66" customWidth="1"/>
    <col min="9" max="9" width="16.8515625" style="66" customWidth="1"/>
    <col min="10" max="10" width="18.8515625" style="66" customWidth="1"/>
    <col min="11" max="16384" width="9.140625" style="66" customWidth="1"/>
  </cols>
  <sheetData>
    <row r="1" spans="2:9" ht="16.5">
      <c r="B1" s="67"/>
      <c r="G1" s="33"/>
      <c r="H1" s="33"/>
      <c r="I1" s="33"/>
    </row>
    <row r="2" spans="2:11" ht="16.5">
      <c r="B2" s="34"/>
      <c r="C2" s="30"/>
      <c r="D2" s="30"/>
      <c r="E2" s="30"/>
      <c r="F2" s="30"/>
      <c r="G2" s="33" t="s">
        <v>94</v>
      </c>
      <c r="H2" s="33"/>
      <c r="I2" s="33"/>
      <c r="J2" s="30"/>
      <c r="K2" s="30"/>
    </row>
    <row r="3" spans="2:11" ht="16.5">
      <c r="B3" s="34"/>
      <c r="C3" s="30"/>
      <c r="D3" s="30"/>
      <c r="E3" s="30"/>
      <c r="F3" s="30"/>
      <c r="G3" s="33" t="s">
        <v>93</v>
      </c>
      <c r="H3" s="33"/>
      <c r="I3" s="33"/>
      <c r="J3" s="30"/>
      <c r="K3" s="30"/>
    </row>
    <row r="4" spans="2:11" ht="15">
      <c r="B4" s="34"/>
      <c r="C4" s="30"/>
      <c r="D4" s="30"/>
      <c r="E4" s="30"/>
      <c r="F4" s="30"/>
      <c r="G4" s="30"/>
      <c r="H4" s="30"/>
      <c r="I4" s="30"/>
      <c r="J4" s="30"/>
      <c r="K4" s="30"/>
    </row>
    <row r="5" spans="2:11" ht="16.5">
      <c r="B5" s="34"/>
      <c r="C5" s="30"/>
      <c r="D5" s="30"/>
      <c r="E5" s="30"/>
      <c r="F5" s="30"/>
      <c r="G5" s="47" t="s">
        <v>95</v>
      </c>
      <c r="H5" s="30"/>
      <c r="I5" s="30"/>
      <c r="J5" s="30"/>
      <c r="K5" s="30"/>
    </row>
    <row r="6" spans="2:11" ht="15">
      <c r="B6" s="34"/>
      <c r="C6" s="30"/>
      <c r="D6" s="30"/>
      <c r="E6" s="30"/>
      <c r="F6" s="30"/>
      <c r="G6" s="30"/>
      <c r="H6" s="30"/>
      <c r="I6" s="30"/>
      <c r="J6" s="30"/>
      <c r="K6" s="30"/>
    </row>
    <row r="7" spans="2:11" ht="15">
      <c r="B7" s="34"/>
      <c r="C7" s="30"/>
      <c r="D7" s="30"/>
      <c r="E7" s="30"/>
      <c r="F7" s="30"/>
      <c r="G7" s="30"/>
      <c r="H7" s="30"/>
      <c r="I7" s="30"/>
      <c r="J7" s="30"/>
      <c r="K7" s="30"/>
    </row>
    <row r="8" spans="2:11" ht="15">
      <c r="B8" s="34"/>
      <c r="C8" s="30"/>
      <c r="D8" s="30"/>
      <c r="E8" s="30"/>
      <c r="F8" s="30"/>
      <c r="G8" s="30"/>
      <c r="H8" s="30"/>
      <c r="I8" s="30"/>
      <c r="J8" s="30"/>
      <c r="K8" s="30"/>
    </row>
    <row r="9" spans="2:11" ht="15">
      <c r="B9" s="34"/>
      <c r="C9" s="30"/>
      <c r="D9" s="30"/>
      <c r="E9" s="30"/>
      <c r="F9" s="30"/>
      <c r="G9" s="30"/>
      <c r="H9" s="30"/>
      <c r="I9" s="30"/>
      <c r="J9" s="30"/>
      <c r="K9" s="30"/>
    </row>
    <row r="10" spans="1:11" ht="15">
      <c r="A10" s="52"/>
      <c r="B10" s="51"/>
      <c r="C10" s="35"/>
      <c r="D10" s="35"/>
      <c r="E10" s="35"/>
      <c r="F10" s="35"/>
      <c r="G10" s="51"/>
      <c r="H10" s="50"/>
      <c r="I10" s="50"/>
      <c r="J10" s="50"/>
      <c r="K10" s="50"/>
    </row>
    <row r="11" spans="1:11" ht="18">
      <c r="A11" s="52"/>
      <c r="B11" s="53" t="s">
        <v>107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16.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6.5">
      <c r="A13" s="52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3" ht="19.5">
      <c r="A14" s="52"/>
      <c r="B14" s="54" t="s">
        <v>114</v>
      </c>
      <c r="C14" s="54"/>
      <c r="D14" s="54"/>
      <c r="E14" s="55"/>
      <c r="F14" s="43"/>
      <c r="G14" s="43"/>
      <c r="H14" s="55"/>
      <c r="I14" s="54" t="str">
        <f>IF(Στοιχεία!D7=1,"τον καθηγητή","την καθηγήτρια")</f>
        <v>την καθηγήτρια</v>
      </c>
      <c r="J14" s="55" t="s">
        <v>115</v>
      </c>
      <c r="K14" s="55"/>
      <c r="M14" s="68"/>
    </row>
    <row r="15" spans="1:11" ht="22.5">
      <c r="A15" s="52"/>
      <c r="B15" s="54" t="s">
        <v>96</v>
      </c>
      <c r="C15" s="54"/>
      <c r="D15" s="192" t="str">
        <f>Στοιχεία!B3</f>
        <v>ΓΚΟΥΒΕΛΗ</v>
      </c>
      <c r="E15" s="192"/>
      <c r="F15" s="192"/>
      <c r="G15" s="54" t="s">
        <v>98</v>
      </c>
      <c r="H15" s="43" t="str">
        <f>Στοιχεία!E3</f>
        <v>ΠΕ19</v>
      </c>
      <c r="I15" s="57" t="s">
        <v>100</v>
      </c>
      <c r="J15" s="56">
        <f>Στοιχεία!B9</f>
        <v>15</v>
      </c>
      <c r="K15" s="55"/>
    </row>
    <row r="16" spans="1:11" ht="22.5">
      <c r="A16" s="52"/>
      <c r="B16" s="54" t="s">
        <v>97</v>
      </c>
      <c r="C16" s="54"/>
      <c r="D16" s="193" t="str">
        <f>Στοιχεία!B4</f>
        <v>ΜΑΡΙΑ</v>
      </c>
      <c r="E16" s="192"/>
      <c r="F16" s="192"/>
      <c r="G16" s="54" t="s">
        <v>99</v>
      </c>
      <c r="H16" s="43" t="str">
        <f>Στοιχεία!E4</f>
        <v>Β</v>
      </c>
      <c r="I16" s="54"/>
      <c r="J16" s="43"/>
      <c r="K16" s="54"/>
    </row>
    <row r="17" spans="1:11" ht="19.5">
      <c r="A17" s="52"/>
      <c r="B17" s="54" t="s">
        <v>103</v>
      </c>
      <c r="C17" s="54"/>
      <c r="D17" s="54"/>
      <c r="E17" s="196" t="str">
        <f>Στοιχεία!B30</f>
        <v>2ο ΓΥΜΝΑΣΙΟ ΑΡΤΑΣ</v>
      </c>
      <c r="F17" s="196"/>
      <c r="G17" s="196"/>
      <c r="H17" s="196"/>
      <c r="I17" s="196"/>
      <c r="J17" s="43"/>
      <c r="K17" s="55"/>
    </row>
    <row r="18" spans="1:11" ht="19.5">
      <c r="A18" s="52"/>
      <c r="B18" s="54" t="s">
        <v>149</v>
      </c>
      <c r="C18" s="54"/>
      <c r="D18" s="195">
        <f>Στοιχεία!B33</f>
        <v>0</v>
      </c>
      <c r="E18" s="195"/>
      <c r="F18" s="195"/>
      <c r="G18" s="195"/>
      <c r="H18" s="195"/>
      <c r="I18" s="195"/>
      <c r="J18" s="43"/>
      <c r="K18" s="55"/>
    </row>
    <row r="19" spans="1:11" ht="19.5">
      <c r="A19" s="52"/>
      <c r="B19" s="55" t="s">
        <v>134</v>
      </c>
      <c r="C19" s="194" t="str">
        <f>Στοιχεία!B32</f>
        <v>ΑΡΤΑΣ</v>
      </c>
      <c r="D19" s="194"/>
      <c r="E19" s="194"/>
      <c r="F19" s="54" t="s">
        <v>132</v>
      </c>
      <c r="G19" s="48"/>
      <c r="H19" s="54"/>
      <c r="I19" s="54"/>
      <c r="J19" s="48"/>
      <c r="K19" s="43"/>
    </row>
    <row r="20" spans="1:11" ht="19.5">
      <c r="A20" s="52"/>
      <c r="B20" s="55" t="s">
        <v>133</v>
      </c>
      <c r="C20" s="55"/>
      <c r="D20" s="48"/>
      <c r="E20" s="194" t="str">
        <f>Στοιχεία!B31</f>
        <v>ΙΟΥΝΙΟ 2009</v>
      </c>
      <c r="F20" s="194"/>
      <c r="G20" s="55" t="s">
        <v>101</v>
      </c>
      <c r="H20" s="43"/>
      <c r="I20" s="48"/>
      <c r="J20" s="55"/>
      <c r="K20" s="55"/>
    </row>
    <row r="21" spans="1:11" ht="17.25" thickBot="1">
      <c r="A21" s="52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24" customHeight="1" thickBot="1" thickTop="1">
      <c r="A22" s="58"/>
      <c r="B22" s="198" t="s">
        <v>53</v>
      </c>
      <c r="C22" s="199"/>
      <c r="D22" s="199"/>
      <c r="E22" s="199"/>
      <c r="F22" s="200"/>
      <c r="G22" s="198" t="s">
        <v>40</v>
      </c>
      <c r="H22" s="199"/>
      <c r="I22" s="199"/>
      <c r="J22" s="200"/>
      <c r="K22" s="59"/>
    </row>
    <row r="23" spans="1:11" ht="24" customHeight="1" thickTop="1">
      <c r="A23" s="58"/>
      <c r="B23" s="40" t="s">
        <v>54</v>
      </c>
      <c r="C23" s="201" t="s">
        <v>74</v>
      </c>
      <c r="D23" s="202"/>
      <c r="E23" s="203"/>
      <c r="F23" s="37">
        <f>Στοιχεία!E9</f>
        <v>1104</v>
      </c>
      <c r="G23" s="201" t="s">
        <v>84</v>
      </c>
      <c r="H23" s="202"/>
      <c r="I23" s="203"/>
      <c r="J23" s="37">
        <f>Στοιχεία!M17</f>
        <v>108.28</v>
      </c>
      <c r="K23" s="51"/>
    </row>
    <row r="24" spans="1:11" ht="24" customHeight="1">
      <c r="A24" s="58"/>
      <c r="B24" s="41" t="s">
        <v>55</v>
      </c>
      <c r="C24" s="186" t="s">
        <v>75</v>
      </c>
      <c r="D24" s="187"/>
      <c r="E24" s="188"/>
      <c r="F24" s="38">
        <f>Στοιχεία!E15+Στοιχεία!E17</f>
        <v>0</v>
      </c>
      <c r="G24" s="186" t="s">
        <v>85</v>
      </c>
      <c r="H24" s="187"/>
      <c r="I24" s="188"/>
      <c r="J24" s="38">
        <f>Στοιχεία!G29</f>
        <v>37.67</v>
      </c>
      <c r="K24" s="51"/>
    </row>
    <row r="25" spans="1:11" ht="24" customHeight="1">
      <c r="A25" s="58"/>
      <c r="B25" s="41" t="s">
        <v>56</v>
      </c>
      <c r="C25" s="186" t="s">
        <v>76</v>
      </c>
      <c r="D25" s="187"/>
      <c r="E25" s="188"/>
      <c r="F25" s="38">
        <f>Στοιχεία!E11</f>
        <v>100</v>
      </c>
      <c r="G25" s="186" t="s">
        <v>57</v>
      </c>
      <c r="H25" s="187"/>
      <c r="I25" s="188"/>
      <c r="J25" s="38">
        <f>Στοιχεία!H29</f>
        <v>54.52</v>
      </c>
      <c r="K25" s="51"/>
    </row>
    <row r="26" spans="1:11" ht="24" customHeight="1">
      <c r="A26" s="58"/>
      <c r="B26" s="41" t="s">
        <v>58</v>
      </c>
      <c r="C26" s="186" t="s">
        <v>77</v>
      </c>
      <c r="D26" s="187"/>
      <c r="E26" s="188"/>
      <c r="F26" s="38">
        <f>Στοιχεία!E21</f>
        <v>0</v>
      </c>
      <c r="G26" s="186" t="s">
        <v>59</v>
      </c>
      <c r="H26" s="187"/>
      <c r="I26" s="188"/>
      <c r="J26" s="38">
        <f>Στοιχεία!K29</f>
        <v>88.62</v>
      </c>
      <c r="K26" s="51"/>
    </row>
    <row r="27" spans="1:11" ht="24" customHeight="1">
      <c r="A27" s="58"/>
      <c r="B27" s="41" t="s">
        <v>60</v>
      </c>
      <c r="C27" s="186" t="s">
        <v>78</v>
      </c>
      <c r="D27" s="187"/>
      <c r="E27" s="188"/>
      <c r="F27" s="38">
        <f>Στοιχεία!E13</f>
        <v>288.14</v>
      </c>
      <c r="G27" s="186" t="s">
        <v>61</v>
      </c>
      <c r="H27" s="187"/>
      <c r="I27" s="188"/>
      <c r="J27" s="38">
        <f>Στοιχεία!I29</f>
        <v>59.09</v>
      </c>
      <c r="K27" s="51"/>
    </row>
    <row r="28" spans="1:11" ht="24" customHeight="1">
      <c r="A28" s="58"/>
      <c r="B28" s="42" t="s">
        <v>62</v>
      </c>
      <c r="C28" s="183" t="s">
        <v>144</v>
      </c>
      <c r="D28" s="184"/>
      <c r="E28" s="185"/>
      <c r="F28" s="39">
        <f>Στοιχεία!E27</f>
        <v>85.01</v>
      </c>
      <c r="G28" s="204" t="s">
        <v>83</v>
      </c>
      <c r="H28" s="205"/>
      <c r="I28" s="206"/>
      <c r="J28" s="39">
        <f>Στοιχεία!J29</f>
        <v>107.92</v>
      </c>
      <c r="K28" s="51"/>
    </row>
    <row r="29" spans="1:11" ht="24" customHeight="1">
      <c r="A29" s="58"/>
      <c r="B29" s="41" t="s">
        <v>63</v>
      </c>
      <c r="C29" s="181" t="s">
        <v>79</v>
      </c>
      <c r="D29" s="181"/>
      <c r="E29" s="182"/>
      <c r="F29" s="38">
        <f>Στοιχεία!E19</f>
        <v>0</v>
      </c>
      <c r="G29" s="186" t="s">
        <v>86</v>
      </c>
      <c r="H29" s="187"/>
      <c r="I29" s="188"/>
      <c r="J29" s="38">
        <f>Στοιχεία!M9</f>
        <v>0</v>
      </c>
      <c r="K29" s="51"/>
    </row>
    <row r="30" spans="1:11" ht="24" customHeight="1">
      <c r="A30" s="58"/>
      <c r="B30" s="42" t="s">
        <v>64</v>
      </c>
      <c r="C30" s="183" t="s">
        <v>80</v>
      </c>
      <c r="D30" s="184"/>
      <c r="E30" s="185"/>
      <c r="F30" s="39">
        <v>0</v>
      </c>
      <c r="G30" s="183" t="s">
        <v>87</v>
      </c>
      <c r="H30" s="184"/>
      <c r="I30" s="185"/>
      <c r="J30" s="39">
        <f>Στοιχεία!M12</f>
        <v>0</v>
      </c>
      <c r="K30" s="51"/>
    </row>
    <row r="31" spans="1:11" ht="24" customHeight="1">
      <c r="A31" s="58"/>
      <c r="B31" s="41" t="s">
        <v>65</v>
      </c>
      <c r="C31" s="181" t="s">
        <v>81</v>
      </c>
      <c r="D31" s="181"/>
      <c r="E31" s="182"/>
      <c r="F31" s="38">
        <f>Στοιχεία!E25</f>
        <v>0</v>
      </c>
      <c r="G31" s="186" t="s">
        <v>88</v>
      </c>
      <c r="H31" s="187"/>
      <c r="I31" s="188"/>
      <c r="J31" s="38">
        <f>Στοιχεία!M29</f>
        <v>0</v>
      </c>
      <c r="K31" s="51"/>
    </row>
    <row r="32" spans="1:11" ht="24" customHeight="1">
      <c r="A32" s="58"/>
      <c r="B32" s="42" t="s">
        <v>66</v>
      </c>
      <c r="C32" s="183" t="s">
        <v>106</v>
      </c>
      <c r="D32" s="184"/>
      <c r="E32" s="185"/>
      <c r="F32" s="39">
        <f>Στοιχεία!E24</f>
        <v>0</v>
      </c>
      <c r="G32" s="186" t="s">
        <v>121</v>
      </c>
      <c r="H32" s="187"/>
      <c r="I32" s="188"/>
      <c r="J32" s="39">
        <f>Στοιχεία!M11</f>
        <v>0</v>
      </c>
      <c r="K32" s="51"/>
    </row>
    <row r="33" spans="1:11" ht="24" customHeight="1">
      <c r="A33" s="58"/>
      <c r="B33" s="41" t="s">
        <v>62</v>
      </c>
      <c r="C33" s="186" t="s">
        <v>82</v>
      </c>
      <c r="D33" s="187"/>
      <c r="E33" s="188"/>
      <c r="F33" s="38">
        <f>Στοιχεία!E23</f>
        <v>44.31</v>
      </c>
      <c r="G33" s="183" t="s">
        <v>89</v>
      </c>
      <c r="H33" s="184"/>
      <c r="I33" s="185"/>
      <c r="J33" s="38">
        <v>0</v>
      </c>
      <c r="K33" s="51"/>
    </row>
    <row r="34" spans="1:11" ht="24" customHeight="1">
      <c r="A34" s="58"/>
      <c r="B34" s="60"/>
      <c r="C34" s="189"/>
      <c r="D34" s="190"/>
      <c r="E34" s="191"/>
      <c r="F34" s="61"/>
      <c r="G34" s="180" t="s">
        <v>90</v>
      </c>
      <c r="H34" s="181"/>
      <c r="I34" s="182"/>
      <c r="J34" s="39">
        <v>0</v>
      </c>
      <c r="K34" s="51"/>
    </row>
    <row r="35" spans="1:11" ht="24" customHeight="1">
      <c r="A35" s="58"/>
      <c r="B35" s="62"/>
      <c r="C35" s="208"/>
      <c r="D35" s="209"/>
      <c r="E35" s="210"/>
      <c r="F35" s="63"/>
      <c r="G35" s="180" t="s">
        <v>91</v>
      </c>
      <c r="H35" s="181"/>
      <c r="I35" s="182"/>
      <c r="J35" s="38">
        <f>Στοιχεία!M15</f>
        <v>0</v>
      </c>
      <c r="K35" s="51"/>
    </row>
    <row r="36" spans="1:11" ht="24" customHeight="1">
      <c r="A36" s="58"/>
      <c r="B36" s="73"/>
      <c r="C36" s="174"/>
      <c r="D36" s="175"/>
      <c r="E36" s="176"/>
      <c r="F36" s="74"/>
      <c r="G36" s="177" t="s">
        <v>92</v>
      </c>
      <c r="H36" s="178"/>
      <c r="I36" s="179"/>
      <c r="J36" s="75">
        <f>Στοιχεία!M14</f>
        <v>0</v>
      </c>
      <c r="K36" s="51"/>
    </row>
    <row r="37" spans="1:11" ht="24" customHeight="1" thickBot="1">
      <c r="A37" s="58"/>
      <c r="B37" s="64"/>
      <c r="C37" s="214"/>
      <c r="D37" s="215"/>
      <c r="E37" s="216"/>
      <c r="F37" s="65"/>
      <c r="G37" s="217" t="s">
        <v>104</v>
      </c>
      <c r="H37" s="218"/>
      <c r="I37" s="219"/>
      <c r="J37" s="71">
        <f>SUM(J23:J35)</f>
        <v>456.1000000000001</v>
      </c>
      <c r="K37" s="51"/>
    </row>
    <row r="38" spans="1:11" ht="24" customHeight="1" thickBot="1" thickTop="1">
      <c r="A38" s="58"/>
      <c r="B38" s="211" t="s">
        <v>67</v>
      </c>
      <c r="C38" s="212"/>
      <c r="D38" s="212"/>
      <c r="E38" s="213"/>
      <c r="F38" s="72">
        <f>SUM(F23:F35)</f>
        <v>1621.4599999999998</v>
      </c>
      <c r="G38" s="211" t="s">
        <v>68</v>
      </c>
      <c r="H38" s="212"/>
      <c r="I38" s="213"/>
      <c r="J38" s="72">
        <f>F38-J37</f>
        <v>1165.3599999999997</v>
      </c>
      <c r="K38" s="51"/>
    </row>
    <row r="39" spans="1:11" ht="20.25" thickTop="1">
      <c r="A39" s="52"/>
      <c r="B39" s="55"/>
      <c r="C39" s="55"/>
      <c r="D39" s="55"/>
      <c r="E39" s="55"/>
      <c r="F39" s="55"/>
      <c r="G39" s="55"/>
      <c r="H39" s="55"/>
      <c r="I39" s="55"/>
      <c r="J39" s="51"/>
      <c r="K39" s="51"/>
    </row>
    <row r="40" spans="1:11" ht="19.5">
      <c r="A40" s="52"/>
      <c r="B40" s="29" t="s">
        <v>108</v>
      </c>
      <c r="C40" s="29"/>
      <c r="D40" s="29"/>
      <c r="E40" s="29"/>
      <c r="F40" s="29"/>
      <c r="G40" s="29"/>
      <c r="H40" s="29"/>
      <c r="I40" s="29"/>
      <c r="J40" s="29"/>
      <c r="K40" s="54"/>
    </row>
    <row r="41" spans="1:11" ht="19.5">
      <c r="A41" s="52"/>
      <c r="B41" s="29"/>
      <c r="C41" s="29"/>
      <c r="D41" s="29"/>
      <c r="E41" s="29"/>
      <c r="F41" s="29"/>
      <c r="G41" s="29"/>
      <c r="H41" s="29"/>
      <c r="I41" s="29"/>
      <c r="J41" s="29"/>
      <c r="K41" s="54"/>
    </row>
    <row r="42" spans="1:11" ht="19.5">
      <c r="A42" s="52"/>
      <c r="B42" s="29"/>
      <c r="C42" s="29"/>
      <c r="D42" s="29"/>
      <c r="E42" s="29"/>
      <c r="F42" s="29"/>
      <c r="G42" s="29"/>
      <c r="H42" s="207" t="s">
        <v>69</v>
      </c>
      <c r="I42" s="207"/>
      <c r="J42" s="207"/>
      <c r="K42" s="50"/>
    </row>
    <row r="43" spans="1:11" ht="19.5">
      <c r="A43" s="52"/>
      <c r="B43" s="29"/>
      <c r="C43" s="29"/>
      <c r="D43" s="29"/>
      <c r="E43" s="29"/>
      <c r="F43" s="29"/>
      <c r="G43" s="29"/>
      <c r="H43" s="29"/>
      <c r="I43" s="34"/>
      <c r="J43" s="34"/>
      <c r="K43" s="50"/>
    </row>
    <row r="44" spans="1:11" ht="19.5">
      <c r="A44" s="21"/>
      <c r="B44" s="29"/>
      <c r="C44" s="29"/>
      <c r="D44" s="29"/>
      <c r="E44" s="29"/>
      <c r="F44" s="29"/>
      <c r="G44" s="29"/>
      <c r="H44" s="29"/>
      <c r="I44" s="34"/>
      <c r="J44" s="34"/>
      <c r="K44" s="34"/>
    </row>
    <row r="45" spans="1:11" ht="19.5">
      <c r="A45" s="21"/>
      <c r="B45" s="29"/>
      <c r="C45" s="29"/>
      <c r="D45" s="29"/>
      <c r="E45" s="29"/>
      <c r="F45" s="29"/>
      <c r="G45" s="29"/>
      <c r="H45" s="29"/>
      <c r="I45" s="34"/>
      <c r="J45" s="34"/>
      <c r="K45" s="34"/>
    </row>
    <row r="46" spans="1:11" ht="19.5">
      <c r="A46" s="21"/>
      <c r="B46" s="30"/>
      <c r="C46" s="30"/>
      <c r="D46" s="30"/>
      <c r="E46" s="30"/>
      <c r="F46" s="30"/>
      <c r="G46" s="69"/>
      <c r="H46" s="197" t="s">
        <v>105</v>
      </c>
      <c r="I46" s="197"/>
      <c r="J46" s="197"/>
      <c r="K46" s="34"/>
    </row>
    <row r="47" spans="1:11" ht="19.5">
      <c r="A47" s="21"/>
      <c r="B47" s="31"/>
      <c r="C47" s="31"/>
      <c r="D47" s="31"/>
      <c r="E47" s="31"/>
      <c r="F47" s="31"/>
      <c r="G47" s="31"/>
      <c r="H47" s="31"/>
      <c r="I47" s="31"/>
      <c r="J47" s="31"/>
      <c r="K47" s="30"/>
    </row>
    <row r="48" spans="1:11" ht="1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1"/>
    </row>
    <row r="49" spans="1:11" ht="15">
      <c r="A49" s="21"/>
      <c r="B49" s="22"/>
      <c r="C49" s="22"/>
      <c r="D49" s="22"/>
      <c r="E49" s="22"/>
      <c r="F49" s="22"/>
      <c r="G49" s="28"/>
      <c r="H49" s="28"/>
      <c r="I49" s="28"/>
      <c r="J49" s="22"/>
      <c r="K49" s="21"/>
    </row>
  </sheetData>
  <sheetProtection password="CCE9" sheet="1" objects="1" scenarios="1" selectLockedCells="1"/>
  <mergeCells count="42">
    <mergeCell ref="H42:J42"/>
    <mergeCell ref="C31:E31"/>
    <mergeCell ref="G31:I31"/>
    <mergeCell ref="C32:E32"/>
    <mergeCell ref="G35:I35"/>
    <mergeCell ref="C35:E35"/>
    <mergeCell ref="B38:E38"/>
    <mergeCell ref="G38:I38"/>
    <mergeCell ref="C37:E37"/>
    <mergeCell ref="G37:I37"/>
    <mergeCell ref="E20:F20"/>
    <mergeCell ref="G27:I27"/>
    <mergeCell ref="C28:E28"/>
    <mergeCell ref="G29:I29"/>
    <mergeCell ref="C27:E27"/>
    <mergeCell ref="E17:I17"/>
    <mergeCell ref="H46:J46"/>
    <mergeCell ref="B22:F22"/>
    <mergeCell ref="G22:J22"/>
    <mergeCell ref="G23:I23"/>
    <mergeCell ref="C24:E24"/>
    <mergeCell ref="C29:E29"/>
    <mergeCell ref="C23:E23"/>
    <mergeCell ref="C25:E25"/>
    <mergeCell ref="G28:I28"/>
    <mergeCell ref="D15:F15"/>
    <mergeCell ref="G24:I24"/>
    <mergeCell ref="G32:I32"/>
    <mergeCell ref="G33:I33"/>
    <mergeCell ref="G25:I25"/>
    <mergeCell ref="C26:E26"/>
    <mergeCell ref="G26:I26"/>
    <mergeCell ref="D16:F16"/>
    <mergeCell ref="C19:E19"/>
    <mergeCell ref="D18:I18"/>
    <mergeCell ref="C36:E36"/>
    <mergeCell ref="G36:I36"/>
    <mergeCell ref="G34:I34"/>
    <mergeCell ref="G30:I30"/>
    <mergeCell ref="C33:E33"/>
    <mergeCell ref="C34:E34"/>
    <mergeCell ref="C30:E30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M47"/>
  <sheetViews>
    <sheetView tabSelected="1" zoomScalePageLayoutView="0" workbookViewId="0" topLeftCell="A10">
      <selection activeCell="K15" sqref="K15"/>
    </sheetView>
  </sheetViews>
  <sheetFormatPr defaultColWidth="9.140625" defaultRowHeight="12.75"/>
  <cols>
    <col min="1" max="1" width="2.57421875" style="66" customWidth="1"/>
    <col min="2" max="2" width="9.140625" style="66" customWidth="1"/>
    <col min="3" max="3" width="12.28125" style="66" customWidth="1"/>
    <col min="4" max="4" width="9.140625" style="66" customWidth="1"/>
    <col min="5" max="5" width="9.00390625" style="66" customWidth="1"/>
    <col min="6" max="6" width="16.7109375" style="66" customWidth="1"/>
    <col min="7" max="8" width="9.140625" style="66" customWidth="1"/>
    <col min="9" max="9" width="9.00390625" style="66" customWidth="1"/>
    <col min="10" max="10" width="19.140625" style="66" customWidth="1"/>
    <col min="11" max="16384" width="9.140625" style="66" customWidth="1"/>
  </cols>
  <sheetData>
    <row r="1" spans="2:9" ht="16.5">
      <c r="B1" s="67"/>
      <c r="G1" s="33"/>
      <c r="H1" s="33"/>
      <c r="I1" s="33"/>
    </row>
    <row r="2" spans="2:11" ht="16.5">
      <c r="B2" s="34"/>
      <c r="C2" s="30"/>
      <c r="D2" s="30"/>
      <c r="E2" s="30"/>
      <c r="F2" s="30"/>
      <c r="G2" s="33" t="s">
        <v>154</v>
      </c>
      <c r="H2" s="33"/>
      <c r="I2" s="33"/>
      <c r="J2" s="30"/>
      <c r="K2" s="30"/>
    </row>
    <row r="3" spans="2:11" ht="16.5">
      <c r="B3" s="34"/>
      <c r="C3" s="30"/>
      <c r="D3" s="30"/>
      <c r="E3" s="30"/>
      <c r="F3" s="30"/>
      <c r="G3" s="33" t="s">
        <v>155</v>
      </c>
      <c r="H3" s="33"/>
      <c r="I3" s="33"/>
      <c r="J3" s="30"/>
      <c r="K3" s="30"/>
    </row>
    <row r="4" spans="2:11" ht="15">
      <c r="B4" s="34"/>
      <c r="C4" s="30"/>
      <c r="D4" s="30"/>
      <c r="E4" s="30"/>
      <c r="F4" s="30"/>
      <c r="G4" s="30"/>
      <c r="H4" s="30"/>
      <c r="I4" s="30"/>
      <c r="J4" s="30"/>
      <c r="K4" s="30"/>
    </row>
    <row r="5" spans="2:11" ht="16.5">
      <c r="B5" s="34"/>
      <c r="C5" s="30"/>
      <c r="D5" s="30"/>
      <c r="E5" s="30"/>
      <c r="F5" s="30"/>
      <c r="G5" s="47"/>
      <c r="H5" s="30"/>
      <c r="I5" s="30"/>
      <c r="J5" s="30"/>
      <c r="K5" s="30"/>
    </row>
    <row r="6" spans="2:11" ht="15">
      <c r="B6" s="34"/>
      <c r="C6" s="30"/>
      <c r="D6" s="30"/>
      <c r="E6" s="30"/>
      <c r="F6" s="30"/>
      <c r="G6" s="30"/>
      <c r="H6" s="30"/>
      <c r="I6" s="30"/>
      <c r="J6" s="30"/>
      <c r="K6" s="30"/>
    </row>
    <row r="7" spans="2:11" ht="15">
      <c r="B7" s="34"/>
      <c r="C7" s="30"/>
      <c r="D7" s="30"/>
      <c r="E7" s="30"/>
      <c r="F7" s="30"/>
      <c r="G7" s="30"/>
      <c r="H7" s="30"/>
      <c r="I7" s="30"/>
      <c r="J7" s="30"/>
      <c r="K7" s="30"/>
    </row>
    <row r="8" spans="2:11" ht="15">
      <c r="B8" s="34"/>
      <c r="C8" s="30"/>
      <c r="D8" s="30"/>
      <c r="E8" s="30"/>
      <c r="F8" s="30"/>
      <c r="G8" s="30"/>
      <c r="H8" s="30"/>
      <c r="I8" s="30"/>
      <c r="J8" s="30"/>
      <c r="K8" s="30"/>
    </row>
    <row r="9" spans="2:11" ht="15">
      <c r="B9" s="34"/>
      <c r="C9" s="30"/>
      <c r="D9" s="30"/>
      <c r="E9" s="30"/>
      <c r="F9" s="30"/>
      <c r="G9" s="30"/>
      <c r="H9" s="30"/>
      <c r="I9" s="30"/>
      <c r="J9" s="30"/>
      <c r="K9" s="30"/>
    </row>
    <row r="10" spans="1:11" ht="15">
      <c r="A10" s="52"/>
      <c r="B10" s="51"/>
      <c r="C10" s="35"/>
      <c r="D10" s="35"/>
      <c r="E10" s="35"/>
      <c r="F10" s="35"/>
      <c r="G10" s="51"/>
      <c r="H10" s="50"/>
      <c r="I10" s="50"/>
      <c r="J10" s="50"/>
      <c r="K10" s="34"/>
    </row>
    <row r="11" spans="1:11" ht="18">
      <c r="A11" s="52"/>
      <c r="B11" s="221" t="s">
        <v>120</v>
      </c>
      <c r="C11" s="221"/>
      <c r="D11" s="221"/>
      <c r="E11" s="221"/>
      <c r="F11" s="221"/>
      <c r="G11" s="221"/>
      <c r="H11" s="221"/>
      <c r="I11" s="221"/>
      <c r="J11" s="221"/>
      <c r="K11" s="76"/>
    </row>
    <row r="12" spans="1:11" ht="16.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32"/>
    </row>
    <row r="13" spans="1:11" ht="16.5">
      <c r="A13" s="52"/>
      <c r="B13" s="49"/>
      <c r="C13" s="49"/>
      <c r="D13" s="49"/>
      <c r="E13" s="49"/>
      <c r="F13" s="49"/>
      <c r="G13" s="49"/>
      <c r="H13" s="49"/>
      <c r="I13" s="49"/>
      <c r="J13" s="49"/>
      <c r="K13" s="33"/>
    </row>
    <row r="14" spans="1:13" ht="19.5">
      <c r="A14" s="52"/>
      <c r="B14" s="54" t="s">
        <v>109</v>
      </c>
      <c r="C14" s="54"/>
      <c r="D14" s="54" t="str">
        <f>IF(Στοιχεία!D7=1,"ο καθηγητής","η καθηγήτρια")</f>
        <v>η καθηγήτρια</v>
      </c>
      <c r="E14" s="54"/>
      <c r="F14" s="43" t="s">
        <v>116</v>
      </c>
      <c r="G14" s="48"/>
      <c r="H14" s="55"/>
      <c r="I14" s="54"/>
      <c r="J14" s="55"/>
      <c r="K14" s="31"/>
      <c r="M14" s="68"/>
    </row>
    <row r="15" spans="1:11" ht="22.5">
      <c r="A15" s="52"/>
      <c r="B15" s="54" t="s">
        <v>96</v>
      </c>
      <c r="C15" s="54"/>
      <c r="D15" s="192" t="str">
        <f>Στοιχεία!B3</f>
        <v>ΓΚΟΥΒΕΛΗ</v>
      </c>
      <c r="E15" s="192"/>
      <c r="F15" s="192"/>
      <c r="G15" s="54" t="s">
        <v>98</v>
      </c>
      <c r="H15" s="43" t="str">
        <f>Στοιχεία!E3</f>
        <v>ΠΕ19</v>
      </c>
      <c r="I15" s="57" t="s">
        <v>100</v>
      </c>
      <c r="J15" s="56">
        <f>Στοιχεία!B9</f>
        <v>15</v>
      </c>
      <c r="K15" s="31"/>
    </row>
    <row r="16" spans="1:11" ht="22.5">
      <c r="A16" s="52"/>
      <c r="B16" s="54" t="s">
        <v>97</v>
      </c>
      <c r="C16" s="54"/>
      <c r="D16" s="193" t="str">
        <f>Στοιχεία!B4</f>
        <v>ΜΑΡΙΑ</v>
      </c>
      <c r="E16" s="192"/>
      <c r="F16" s="192"/>
      <c r="G16" s="54" t="s">
        <v>99</v>
      </c>
      <c r="H16" s="43" t="str">
        <f>Στοιχεία!E4</f>
        <v>Β</v>
      </c>
      <c r="I16" s="54"/>
      <c r="J16" s="43"/>
      <c r="K16" s="29"/>
    </row>
    <row r="17" spans="1:11" ht="19.5">
      <c r="A17" s="52"/>
      <c r="B17" s="54" t="s">
        <v>119</v>
      </c>
      <c r="C17" s="54"/>
      <c r="D17" s="54"/>
      <c r="E17" s="43"/>
      <c r="F17" s="43"/>
      <c r="G17" s="43"/>
      <c r="H17" s="43"/>
      <c r="I17" s="43"/>
      <c r="J17" s="43"/>
      <c r="K17" s="31"/>
    </row>
    <row r="18" spans="1:11" ht="19.5">
      <c r="A18" s="52"/>
      <c r="B18" s="194" t="str">
        <f>Στοιχεία!B31</f>
        <v>ΙΟΥΝΙΟ 2009</v>
      </c>
      <c r="C18" s="194"/>
      <c r="D18" s="54" t="s">
        <v>117</v>
      </c>
      <c r="E18" s="54"/>
      <c r="F18" s="54"/>
      <c r="G18" s="54"/>
      <c r="H18" s="54"/>
      <c r="I18" s="54"/>
      <c r="J18" s="43"/>
      <c r="K18" s="44"/>
    </row>
    <row r="19" spans="1:11" ht="19.5">
      <c r="A19" s="52"/>
      <c r="B19" s="55"/>
      <c r="C19" s="55"/>
      <c r="D19" s="55"/>
      <c r="E19" s="55"/>
      <c r="F19" s="55"/>
      <c r="G19" s="55"/>
      <c r="H19" s="55"/>
      <c r="I19" s="55"/>
      <c r="J19" s="55"/>
      <c r="K19" s="31"/>
    </row>
    <row r="20" spans="1:11" ht="17.25" thickBot="1">
      <c r="A20" s="52"/>
      <c r="B20" s="49"/>
      <c r="C20" s="49"/>
      <c r="D20" s="49"/>
      <c r="E20" s="49"/>
      <c r="F20" s="49"/>
      <c r="G20" s="49"/>
      <c r="H20" s="49"/>
      <c r="I20" s="49"/>
      <c r="J20" s="49"/>
      <c r="K20" s="33"/>
    </row>
    <row r="21" spans="1:11" ht="24" customHeight="1" thickBot="1" thickTop="1">
      <c r="A21" s="58"/>
      <c r="B21" s="198" t="s">
        <v>53</v>
      </c>
      <c r="C21" s="199"/>
      <c r="D21" s="199"/>
      <c r="E21" s="199"/>
      <c r="F21" s="200"/>
      <c r="G21" s="198" t="s">
        <v>40</v>
      </c>
      <c r="H21" s="199"/>
      <c r="I21" s="199"/>
      <c r="J21" s="200"/>
      <c r="K21" s="36"/>
    </row>
    <row r="22" spans="1:11" ht="24" customHeight="1" thickTop="1">
      <c r="A22" s="58"/>
      <c r="B22" s="40" t="s">
        <v>54</v>
      </c>
      <c r="C22" s="201" t="s">
        <v>74</v>
      </c>
      <c r="D22" s="202"/>
      <c r="E22" s="203"/>
      <c r="F22" s="37">
        <f>Στοιχεία!E9</f>
        <v>1104</v>
      </c>
      <c r="G22" s="201" t="s">
        <v>84</v>
      </c>
      <c r="H22" s="202"/>
      <c r="I22" s="203"/>
      <c r="J22" s="37">
        <f>Στοιχεία!M17</f>
        <v>108.28</v>
      </c>
      <c r="K22" s="30"/>
    </row>
    <row r="23" spans="1:11" ht="24" customHeight="1">
      <c r="A23" s="58"/>
      <c r="B23" s="41" t="s">
        <v>55</v>
      </c>
      <c r="C23" s="186" t="s">
        <v>75</v>
      </c>
      <c r="D23" s="187"/>
      <c r="E23" s="188"/>
      <c r="F23" s="38">
        <f>Στοιχεία!E15+Στοιχεία!E17</f>
        <v>0</v>
      </c>
      <c r="G23" s="186" t="s">
        <v>85</v>
      </c>
      <c r="H23" s="187"/>
      <c r="I23" s="188"/>
      <c r="J23" s="38">
        <f>Στοιχεία!G29</f>
        <v>37.67</v>
      </c>
      <c r="K23" s="30"/>
    </row>
    <row r="24" spans="1:11" ht="24" customHeight="1">
      <c r="A24" s="58"/>
      <c r="B24" s="41" t="s">
        <v>56</v>
      </c>
      <c r="C24" s="186" t="s">
        <v>76</v>
      </c>
      <c r="D24" s="187"/>
      <c r="E24" s="188"/>
      <c r="F24" s="38">
        <f>Στοιχεία!E11</f>
        <v>100</v>
      </c>
      <c r="G24" s="186" t="s">
        <v>57</v>
      </c>
      <c r="H24" s="187"/>
      <c r="I24" s="188"/>
      <c r="J24" s="38">
        <f>Στοιχεία!H29</f>
        <v>54.52</v>
      </c>
      <c r="K24" s="30"/>
    </row>
    <row r="25" spans="1:11" ht="24" customHeight="1">
      <c r="A25" s="58"/>
      <c r="B25" s="41" t="s">
        <v>58</v>
      </c>
      <c r="C25" s="186" t="s">
        <v>77</v>
      </c>
      <c r="D25" s="187"/>
      <c r="E25" s="188"/>
      <c r="F25" s="38">
        <f>Στοιχεία!E21</f>
        <v>0</v>
      </c>
      <c r="G25" s="186" t="s">
        <v>59</v>
      </c>
      <c r="H25" s="187"/>
      <c r="I25" s="188"/>
      <c r="J25" s="38">
        <f>Στοιχεία!K29</f>
        <v>88.62</v>
      </c>
      <c r="K25" s="30"/>
    </row>
    <row r="26" spans="1:11" ht="24" customHeight="1">
      <c r="A26" s="58"/>
      <c r="B26" s="41" t="s">
        <v>60</v>
      </c>
      <c r="C26" s="186" t="s">
        <v>78</v>
      </c>
      <c r="D26" s="187"/>
      <c r="E26" s="188"/>
      <c r="F26" s="38">
        <f>Στοιχεία!E13</f>
        <v>288.14</v>
      </c>
      <c r="G26" s="186" t="s">
        <v>61</v>
      </c>
      <c r="H26" s="187"/>
      <c r="I26" s="188"/>
      <c r="J26" s="38">
        <f>Στοιχεία!I29</f>
        <v>59.09</v>
      </c>
      <c r="K26" s="30"/>
    </row>
    <row r="27" spans="1:11" ht="24" customHeight="1">
      <c r="A27" s="58"/>
      <c r="B27" s="42" t="s">
        <v>62</v>
      </c>
      <c r="C27" s="183" t="s">
        <v>144</v>
      </c>
      <c r="D27" s="184"/>
      <c r="E27" s="185"/>
      <c r="F27" s="39">
        <f>Στοιχεία!E27</f>
        <v>85.01</v>
      </c>
      <c r="G27" s="204" t="s">
        <v>83</v>
      </c>
      <c r="H27" s="205"/>
      <c r="I27" s="206"/>
      <c r="J27" s="39">
        <f>Στοιχεία!J29</f>
        <v>107.92</v>
      </c>
      <c r="K27" s="30"/>
    </row>
    <row r="28" spans="1:11" ht="24" customHeight="1">
      <c r="A28" s="58"/>
      <c r="B28" s="41" t="s">
        <v>63</v>
      </c>
      <c r="C28" s="181" t="s">
        <v>79</v>
      </c>
      <c r="D28" s="181"/>
      <c r="E28" s="182"/>
      <c r="F28" s="38">
        <f>Στοιχεία!E19</f>
        <v>0</v>
      </c>
      <c r="G28" s="186" t="s">
        <v>86</v>
      </c>
      <c r="H28" s="187"/>
      <c r="I28" s="188"/>
      <c r="J28" s="38">
        <f>Στοιχεία!M9</f>
        <v>0</v>
      </c>
      <c r="K28" s="30"/>
    </row>
    <row r="29" spans="1:11" ht="24" customHeight="1">
      <c r="A29" s="58"/>
      <c r="B29" s="42" t="s">
        <v>64</v>
      </c>
      <c r="C29" s="183" t="s">
        <v>80</v>
      </c>
      <c r="D29" s="184"/>
      <c r="E29" s="185"/>
      <c r="F29" s="39">
        <v>0</v>
      </c>
      <c r="G29" s="183" t="s">
        <v>87</v>
      </c>
      <c r="H29" s="184"/>
      <c r="I29" s="185"/>
      <c r="J29" s="39">
        <f>Στοιχεία!M12</f>
        <v>0</v>
      </c>
      <c r="K29" s="30"/>
    </row>
    <row r="30" spans="1:11" ht="24" customHeight="1">
      <c r="A30" s="58"/>
      <c r="B30" s="41" t="s">
        <v>65</v>
      </c>
      <c r="C30" s="181" t="s">
        <v>81</v>
      </c>
      <c r="D30" s="181"/>
      <c r="E30" s="182"/>
      <c r="F30" s="38">
        <f>Στοιχεία!E25</f>
        <v>0</v>
      </c>
      <c r="G30" s="186" t="s">
        <v>88</v>
      </c>
      <c r="H30" s="187"/>
      <c r="I30" s="188"/>
      <c r="J30" s="38">
        <f>Στοιχεία!M10</f>
        <v>0</v>
      </c>
      <c r="K30" s="30"/>
    </row>
    <row r="31" spans="1:11" ht="24" customHeight="1">
      <c r="A31" s="58"/>
      <c r="B31" s="42" t="s">
        <v>66</v>
      </c>
      <c r="C31" s="183" t="s">
        <v>106</v>
      </c>
      <c r="D31" s="184"/>
      <c r="E31" s="185"/>
      <c r="F31" s="39">
        <f>Στοιχεία!E24</f>
        <v>0</v>
      </c>
      <c r="G31" s="186" t="s">
        <v>121</v>
      </c>
      <c r="H31" s="187"/>
      <c r="I31" s="188"/>
      <c r="J31" s="39">
        <f>Στοιχεία!M11</f>
        <v>0</v>
      </c>
      <c r="K31" s="30"/>
    </row>
    <row r="32" spans="1:11" ht="24" customHeight="1">
      <c r="A32" s="58"/>
      <c r="B32" s="41" t="s">
        <v>62</v>
      </c>
      <c r="C32" s="186" t="s">
        <v>82</v>
      </c>
      <c r="D32" s="187"/>
      <c r="E32" s="188"/>
      <c r="F32" s="38">
        <f>Στοιχεία!E23</f>
        <v>44.31</v>
      </c>
      <c r="G32" s="183" t="s">
        <v>89</v>
      </c>
      <c r="H32" s="184"/>
      <c r="I32" s="185"/>
      <c r="J32" s="38">
        <v>0</v>
      </c>
      <c r="K32" s="30"/>
    </row>
    <row r="33" spans="1:11" ht="24" customHeight="1">
      <c r="A33" s="58"/>
      <c r="B33" s="60"/>
      <c r="C33" s="189"/>
      <c r="D33" s="190"/>
      <c r="E33" s="191"/>
      <c r="F33" s="61"/>
      <c r="G33" s="180" t="s">
        <v>90</v>
      </c>
      <c r="H33" s="181"/>
      <c r="I33" s="182"/>
      <c r="J33" s="39">
        <v>0</v>
      </c>
      <c r="K33" s="30"/>
    </row>
    <row r="34" spans="1:11" ht="24" customHeight="1">
      <c r="A34" s="58"/>
      <c r="B34" s="62"/>
      <c r="C34" s="208"/>
      <c r="D34" s="209"/>
      <c r="E34" s="210"/>
      <c r="F34" s="63"/>
      <c r="G34" s="180" t="s">
        <v>91</v>
      </c>
      <c r="H34" s="181"/>
      <c r="I34" s="182"/>
      <c r="J34" s="38">
        <f>Στοιχεία!M15</f>
        <v>0</v>
      </c>
      <c r="K34" s="30"/>
    </row>
    <row r="35" spans="1:11" ht="24" customHeight="1">
      <c r="A35" s="58"/>
      <c r="B35" s="73"/>
      <c r="C35" s="174"/>
      <c r="D35" s="175"/>
      <c r="E35" s="176"/>
      <c r="F35" s="74"/>
      <c r="G35" s="177" t="s">
        <v>92</v>
      </c>
      <c r="H35" s="178"/>
      <c r="I35" s="179"/>
      <c r="J35" s="75">
        <f>Στοιχεία!M14</f>
        <v>0</v>
      </c>
      <c r="K35" s="30"/>
    </row>
    <row r="36" spans="1:11" ht="24" customHeight="1" thickBot="1">
      <c r="A36" s="58"/>
      <c r="B36" s="64"/>
      <c r="C36" s="214"/>
      <c r="D36" s="215"/>
      <c r="E36" s="216"/>
      <c r="F36" s="65"/>
      <c r="G36" s="217" t="s">
        <v>104</v>
      </c>
      <c r="H36" s="218"/>
      <c r="I36" s="219"/>
      <c r="J36" s="71">
        <f>SUM(J22:J34)</f>
        <v>456.1000000000001</v>
      </c>
      <c r="K36" s="30"/>
    </row>
    <row r="37" spans="1:11" ht="21" thickBot="1" thickTop="1">
      <c r="A37" s="52"/>
      <c r="B37" s="211" t="s">
        <v>67</v>
      </c>
      <c r="C37" s="212"/>
      <c r="D37" s="212"/>
      <c r="E37" s="213"/>
      <c r="F37" s="72">
        <f>SUM(F22:F34)</f>
        <v>1621.4599999999998</v>
      </c>
      <c r="G37" s="211" t="s">
        <v>68</v>
      </c>
      <c r="H37" s="212"/>
      <c r="I37" s="213"/>
      <c r="J37" s="72">
        <f>F37-J36</f>
        <v>1165.3599999999997</v>
      </c>
      <c r="K37" s="30"/>
    </row>
    <row r="38" spans="1:11" ht="20.25" thickTop="1">
      <c r="A38" s="52"/>
      <c r="B38" s="54" t="s">
        <v>118</v>
      </c>
      <c r="C38" s="54"/>
      <c r="D38" s="54"/>
      <c r="E38" s="54"/>
      <c r="F38" s="54"/>
      <c r="G38" s="54"/>
      <c r="H38" s="54"/>
      <c r="I38" s="54"/>
      <c r="J38" s="54"/>
      <c r="K38" s="29"/>
    </row>
    <row r="39" spans="1:11" ht="19.5">
      <c r="A39" s="52"/>
      <c r="B39" s="54"/>
      <c r="C39" s="54"/>
      <c r="D39" s="54"/>
      <c r="E39" s="54"/>
      <c r="F39" s="54"/>
      <c r="G39" s="54"/>
      <c r="H39" s="54"/>
      <c r="I39" s="54"/>
      <c r="J39" s="54"/>
      <c r="K39" s="29"/>
    </row>
    <row r="40" spans="1:11" ht="19.5">
      <c r="A40" s="52"/>
      <c r="B40" s="54"/>
      <c r="C40" s="54"/>
      <c r="D40" s="54"/>
      <c r="E40" s="54"/>
      <c r="F40" s="54"/>
      <c r="G40" s="54"/>
      <c r="H40" s="220" t="s">
        <v>69</v>
      </c>
      <c r="I40" s="220"/>
      <c r="J40" s="220"/>
      <c r="K40" s="34"/>
    </row>
    <row r="41" spans="1:11" ht="19.5">
      <c r="A41" s="21"/>
      <c r="B41" s="29"/>
      <c r="C41" s="29"/>
      <c r="D41" s="29"/>
      <c r="E41" s="29"/>
      <c r="F41" s="29"/>
      <c r="G41" s="29"/>
      <c r="H41" s="29"/>
      <c r="I41" s="34"/>
      <c r="J41" s="34"/>
      <c r="K41" s="34"/>
    </row>
    <row r="42" spans="1:11" ht="19.5">
      <c r="A42" s="21"/>
      <c r="B42" s="29"/>
      <c r="C42" s="29"/>
      <c r="D42" s="29"/>
      <c r="E42" s="29"/>
      <c r="F42" s="29"/>
      <c r="G42" s="29"/>
      <c r="H42" s="29"/>
      <c r="I42" s="34"/>
      <c r="J42" s="34"/>
      <c r="K42" s="34"/>
    </row>
    <row r="43" spans="1:11" ht="19.5">
      <c r="A43" s="21"/>
      <c r="B43" s="29"/>
      <c r="C43" s="29"/>
      <c r="D43" s="29"/>
      <c r="E43" s="29"/>
      <c r="F43" s="29"/>
      <c r="G43" s="29"/>
      <c r="H43" s="29"/>
      <c r="I43" s="34"/>
      <c r="J43" s="34"/>
      <c r="K43" s="34"/>
    </row>
    <row r="44" spans="1:11" ht="19.5">
      <c r="A44" s="21"/>
      <c r="B44" s="30"/>
      <c r="C44" s="30"/>
      <c r="D44" s="30"/>
      <c r="E44" s="30"/>
      <c r="F44" s="30"/>
      <c r="G44" s="69"/>
      <c r="H44" s="197" t="s">
        <v>105</v>
      </c>
      <c r="I44" s="197"/>
      <c r="J44" s="197"/>
      <c r="K44" s="34"/>
    </row>
    <row r="45" spans="1:11" ht="19.5">
      <c r="A45" s="21"/>
      <c r="B45" s="31"/>
      <c r="C45" s="31"/>
      <c r="D45" s="31"/>
      <c r="E45" s="31"/>
      <c r="F45" s="31"/>
      <c r="G45" s="31"/>
      <c r="H45" s="31"/>
      <c r="I45" s="31"/>
      <c r="J45" s="31"/>
      <c r="K45" s="30"/>
    </row>
    <row r="46" spans="1:11" ht="1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1"/>
    </row>
    <row r="47" spans="1:11" ht="15">
      <c r="A47" s="21"/>
      <c r="B47" s="22"/>
      <c r="C47" s="22"/>
      <c r="D47" s="22"/>
      <c r="E47" s="22"/>
      <c r="F47" s="22"/>
      <c r="G47" s="28"/>
      <c r="H47" s="28"/>
      <c r="I47" s="28"/>
      <c r="J47" s="22"/>
      <c r="K47" s="21"/>
    </row>
  </sheetData>
  <sheetProtection password="CCE9" sheet="1" objects="1" scenarios="1" selectLockedCells="1"/>
  <mergeCells count="40">
    <mergeCell ref="C24:E24"/>
    <mergeCell ref="G24:I24"/>
    <mergeCell ref="B21:F21"/>
    <mergeCell ref="G21:J21"/>
    <mergeCell ref="B18:C18"/>
    <mergeCell ref="B11:J11"/>
    <mergeCell ref="D15:F15"/>
    <mergeCell ref="D16:F16"/>
    <mergeCell ref="C30:E30"/>
    <mergeCell ref="G30:I30"/>
    <mergeCell ref="C22:E22"/>
    <mergeCell ref="G22:I22"/>
    <mergeCell ref="C25:E25"/>
    <mergeCell ref="G25:I25"/>
    <mergeCell ref="C26:E26"/>
    <mergeCell ref="G26:I26"/>
    <mergeCell ref="C23:E23"/>
    <mergeCell ref="G23:I23"/>
    <mergeCell ref="G27:I27"/>
    <mergeCell ref="C28:E28"/>
    <mergeCell ref="G28:I28"/>
    <mergeCell ref="C29:E29"/>
    <mergeCell ref="G29:I29"/>
    <mergeCell ref="C27:E27"/>
    <mergeCell ref="H44:J44"/>
    <mergeCell ref="C36:E36"/>
    <mergeCell ref="B37:E37"/>
    <mergeCell ref="G37:I37"/>
    <mergeCell ref="C34:E34"/>
    <mergeCell ref="G34:I34"/>
    <mergeCell ref="G36:I36"/>
    <mergeCell ref="H40:J40"/>
    <mergeCell ref="C35:E35"/>
    <mergeCell ref="G35:I35"/>
    <mergeCell ref="C33:E33"/>
    <mergeCell ref="G33:I33"/>
    <mergeCell ref="C31:E31"/>
    <mergeCell ref="G31:I31"/>
    <mergeCell ref="C32:E32"/>
    <mergeCell ref="G32:I32"/>
  </mergeCells>
  <printOptions/>
  <pageMargins left="0.75" right="0.75" top="1" bottom="1" header="0.5" footer="0.5"/>
  <pageSetup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O57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4.140625" style="4" bestFit="1" customWidth="1"/>
    <col min="2" max="2" width="18.57421875" style="4" customWidth="1"/>
    <col min="3" max="3" width="9.140625" style="4" customWidth="1"/>
    <col min="4" max="4" width="6.421875" style="4" bestFit="1" customWidth="1"/>
    <col min="5" max="7" width="9.140625" style="4" customWidth="1"/>
    <col min="8" max="8" width="8.28125" style="4" bestFit="1" customWidth="1"/>
    <col min="9" max="9" width="5.57421875" style="4" bestFit="1" customWidth="1"/>
    <col min="10" max="10" width="7.00390625" style="4" bestFit="1" customWidth="1"/>
    <col min="11" max="11" width="6.57421875" style="4" bestFit="1" customWidth="1"/>
    <col min="12" max="12" width="14.140625" style="4" bestFit="1" customWidth="1"/>
    <col min="13" max="13" width="9.140625" style="4" customWidth="1"/>
    <col min="14" max="14" width="17.28125" style="4" bestFit="1" customWidth="1"/>
    <col min="15" max="16384" width="9.140625" style="4" customWidth="1"/>
  </cols>
  <sheetData>
    <row r="1" spans="1:2" ht="12.75">
      <c r="A1" s="4" t="s">
        <v>26</v>
      </c>
      <c r="B1" s="9" t="s">
        <v>15</v>
      </c>
    </row>
    <row r="2" spans="1:2" ht="15">
      <c r="A2" s="4">
        <v>1</v>
      </c>
      <c r="B2" s="10" t="s">
        <v>7</v>
      </c>
    </row>
    <row r="3" spans="1:2" ht="15">
      <c r="A3" s="4">
        <v>2</v>
      </c>
      <c r="B3" s="10" t="s">
        <v>13</v>
      </c>
    </row>
    <row r="4" spans="1:2" ht="15">
      <c r="A4" s="4">
        <v>3</v>
      </c>
      <c r="B4" s="10" t="s">
        <v>14</v>
      </c>
    </row>
    <row r="5" spans="1:2" ht="15">
      <c r="A5" s="4">
        <v>4</v>
      </c>
      <c r="B5" s="10" t="s">
        <v>6</v>
      </c>
    </row>
    <row r="7" spans="2:10" ht="12.75">
      <c r="B7" s="2" t="s">
        <v>0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I7" s="11" t="s">
        <v>1</v>
      </c>
      <c r="J7" s="12"/>
    </row>
    <row r="8" spans="2:10" ht="15">
      <c r="B8" s="5">
        <v>1</v>
      </c>
      <c r="C8" s="5">
        <v>33</v>
      </c>
      <c r="D8" s="133">
        <v>1208</v>
      </c>
      <c r="E8" s="133">
        <v>1412</v>
      </c>
      <c r="F8" s="133">
        <v>1589</v>
      </c>
      <c r="G8" s="133">
        <v>1666</v>
      </c>
      <c r="I8" s="1">
        <v>0</v>
      </c>
      <c r="J8" s="3">
        <v>0</v>
      </c>
    </row>
    <row r="9" spans="2:10" ht="15">
      <c r="B9" s="5">
        <v>2</v>
      </c>
      <c r="C9" s="5">
        <v>31</v>
      </c>
      <c r="D9" s="133">
        <v>1179</v>
      </c>
      <c r="E9" s="133">
        <v>1377</v>
      </c>
      <c r="F9" s="133">
        <v>1552</v>
      </c>
      <c r="G9" s="133">
        <v>1626</v>
      </c>
      <c r="I9" s="1">
        <v>1</v>
      </c>
      <c r="J9" s="3">
        <v>18</v>
      </c>
    </row>
    <row r="10" spans="2:10" ht="15">
      <c r="B10" s="5">
        <v>3</v>
      </c>
      <c r="C10" s="5">
        <v>29</v>
      </c>
      <c r="D10" s="133">
        <v>1150</v>
      </c>
      <c r="E10" s="133">
        <v>1343</v>
      </c>
      <c r="F10" s="133">
        <v>1513</v>
      </c>
      <c r="G10" s="133">
        <v>1585</v>
      </c>
      <c r="H10" s="13"/>
      <c r="I10" s="1">
        <v>2</v>
      </c>
      <c r="J10" s="3">
        <v>36</v>
      </c>
    </row>
    <row r="11" spans="2:10" ht="15">
      <c r="B11" s="5">
        <v>4</v>
      </c>
      <c r="C11" s="5">
        <v>27</v>
      </c>
      <c r="D11" s="133">
        <v>1120</v>
      </c>
      <c r="E11" s="133">
        <v>1308</v>
      </c>
      <c r="F11" s="133">
        <v>1474</v>
      </c>
      <c r="G11" s="133">
        <v>1546</v>
      </c>
      <c r="H11" s="13"/>
      <c r="I11" s="1">
        <v>3</v>
      </c>
      <c r="J11" s="3">
        <v>83</v>
      </c>
    </row>
    <row r="12" spans="2:15" ht="15">
      <c r="B12" s="5">
        <v>5</v>
      </c>
      <c r="C12" s="5">
        <v>25</v>
      </c>
      <c r="D12" s="133">
        <v>1091</v>
      </c>
      <c r="E12" s="133">
        <v>1275</v>
      </c>
      <c r="F12" s="133">
        <v>1437</v>
      </c>
      <c r="G12" s="133">
        <v>1506</v>
      </c>
      <c r="H12" s="13"/>
      <c r="I12" s="1">
        <v>4</v>
      </c>
      <c r="J12" s="3">
        <v>130</v>
      </c>
      <c r="L12" s="14"/>
      <c r="M12" s="14"/>
      <c r="N12" s="14"/>
      <c r="O12" s="14"/>
    </row>
    <row r="13" spans="2:15" ht="15">
      <c r="B13" s="5">
        <v>6</v>
      </c>
      <c r="C13" s="5">
        <v>23</v>
      </c>
      <c r="D13" s="133">
        <v>1061</v>
      </c>
      <c r="E13" s="133">
        <v>1241</v>
      </c>
      <c r="F13" s="133">
        <v>1398</v>
      </c>
      <c r="G13" s="133">
        <v>1465</v>
      </c>
      <c r="H13" s="13"/>
      <c r="I13" s="1">
        <v>5</v>
      </c>
      <c r="J13" s="3">
        <f aca="true" t="shared" si="0" ref="J13:J19">J12+73</f>
        <v>203</v>
      </c>
      <c r="L13" s="14"/>
      <c r="M13" s="14"/>
      <c r="N13" s="14"/>
      <c r="O13" s="14"/>
    </row>
    <row r="14" spans="2:15" ht="15">
      <c r="B14" s="5">
        <v>7</v>
      </c>
      <c r="C14" s="5">
        <v>21</v>
      </c>
      <c r="D14" s="133">
        <v>1033</v>
      </c>
      <c r="E14" s="133">
        <v>1206</v>
      </c>
      <c r="F14" s="133">
        <v>1360</v>
      </c>
      <c r="G14" s="133">
        <v>1425</v>
      </c>
      <c r="H14" s="13"/>
      <c r="I14" s="1">
        <v>6</v>
      </c>
      <c r="J14" s="3">
        <f t="shared" si="0"/>
        <v>276</v>
      </c>
      <c r="L14" s="14"/>
      <c r="M14" s="14"/>
      <c r="N14" s="14"/>
      <c r="O14" s="14"/>
    </row>
    <row r="15" spans="2:15" ht="15">
      <c r="B15" s="5">
        <v>8</v>
      </c>
      <c r="C15" s="5">
        <v>19</v>
      </c>
      <c r="D15" s="133">
        <v>1003</v>
      </c>
      <c r="E15" s="133">
        <v>1171</v>
      </c>
      <c r="F15" s="133">
        <v>1322</v>
      </c>
      <c r="G15" s="133">
        <v>1385</v>
      </c>
      <c r="H15" s="13"/>
      <c r="I15" s="1">
        <v>7</v>
      </c>
      <c r="J15" s="3">
        <f t="shared" si="0"/>
        <v>349</v>
      </c>
      <c r="L15" s="14"/>
      <c r="M15" s="14"/>
      <c r="N15" s="14"/>
      <c r="O15" s="14"/>
    </row>
    <row r="16" spans="2:15" ht="15">
      <c r="B16" s="5">
        <v>9</v>
      </c>
      <c r="C16" s="5">
        <v>17</v>
      </c>
      <c r="D16" s="133">
        <v>974</v>
      </c>
      <c r="E16" s="133">
        <v>1138</v>
      </c>
      <c r="F16" s="133">
        <v>1284</v>
      </c>
      <c r="G16" s="133">
        <v>1345</v>
      </c>
      <c r="H16" s="13"/>
      <c r="I16" s="1">
        <v>8</v>
      </c>
      <c r="J16" s="3">
        <f t="shared" si="0"/>
        <v>422</v>
      </c>
      <c r="L16" s="14"/>
      <c r="M16" s="14"/>
      <c r="N16" s="14"/>
      <c r="O16" s="14"/>
    </row>
    <row r="17" spans="2:15" ht="15">
      <c r="B17" s="5">
        <v>10</v>
      </c>
      <c r="C17" s="5">
        <v>15</v>
      </c>
      <c r="D17" s="133">
        <v>945</v>
      </c>
      <c r="E17" s="133">
        <v>1103</v>
      </c>
      <c r="F17" s="133">
        <v>1245</v>
      </c>
      <c r="G17" s="133">
        <v>1305</v>
      </c>
      <c r="H17" s="13"/>
      <c r="I17" s="1">
        <v>9</v>
      </c>
      <c r="J17" s="3">
        <f t="shared" si="0"/>
        <v>495</v>
      </c>
      <c r="L17" s="14"/>
      <c r="M17" s="14"/>
      <c r="N17" s="14"/>
      <c r="O17" s="14"/>
    </row>
    <row r="18" spans="2:15" ht="15">
      <c r="B18" s="5">
        <v>11</v>
      </c>
      <c r="C18" s="5">
        <v>13</v>
      </c>
      <c r="D18" s="133">
        <v>916</v>
      </c>
      <c r="E18" s="133">
        <v>1069</v>
      </c>
      <c r="F18" s="133">
        <v>1207</v>
      </c>
      <c r="G18" s="133">
        <v>1264</v>
      </c>
      <c r="H18" s="13"/>
      <c r="I18" s="1">
        <v>10</v>
      </c>
      <c r="J18" s="3">
        <f t="shared" si="0"/>
        <v>568</v>
      </c>
      <c r="L18" s="14"/>
      <c r="M18" s="14"/>
      <c r="N18" s="14"/>
      <c r="O18" s="14"/>
    </row>
    <row r="19" spans="2:15" ht="15">
      <c r="B19" s="5">
        <v>12</v>
      </c>
      <c r="C19" s="5">
        <v>11</v>
      </c>
      <c r="D19" s="133">
        <v>886</v>
      </c>
      <c r="E19" s="133">
        <v>1035</v>
      </c>
      <c r="F19" s="133">
        <v>1168</v>
      </c>
      <c r="G19" s="133">
        <v>1224</v>
      </c>
      <c r="H19" s="13"/>
      <c r="I19" s="1">
        <v>11</v>
      </c>
      <c r="J19" s="3">
        <f t="shared" si="0"/>
        <v>641</v>
      </c>
      <c r="L19" s="14"/>
      <c r="M19" s="14"/>
      <c r="N19" s="14"/>
      <c r="O19" s="14"/>
    </row>
    <row r="20" spans="2:15" ht="15">
      <c r="B20" s="5">
        <v>13</v>
      </c>
      <c r="C20" s="5">
        <v>9</v>
      </c>
      <c r="D20" s="133">
        <v>857</v>
      </c>
      <c r="E20" s="133">
        <v>1000</v>
      </c>
      <c r="F20" s="133">
        <v>1130</v>
      </c>
      <c r="G20" s="133">
        <v>1185</v>
      </c>
      <c r="H20" s="13"/>
      <c r="I20" s="13"/>
      <c r="J20" s="15"/>
      <c r="K20" s="15"/>
      <c r="L20" s="15"/>
      <c r="M20" s="15"/>
      <c r="N20" s="15"/>
      <c r="O20" s="15"/>
    </row>
    <row r="21" spans="2:15" ht="15">
      <c r="B21" s="5">
        <v>14</v>
      </c>
      <c r="C21" s="5">
        <v>7</v>
      </c>
      <c r="D21" s="133">
        <v>828</v>
      </c>
      <c r="E21" s="133">
        <v>967</v>
      </c>
      <c r="F21" s="133">
        <v>1092</v>
      </c>
      <c r="G21" s="133">
        <v>1144</v>
      </c>
      <c r="H21" s="13"/>
      <c r="I21" s="13"/>
      <c r="J21" s="15"/>
      <c r="K21" s="15"/>
      <c r="L21" s="15"/>
      <c r="M21" s="15"/>
      <c r="N21" s="15"/>
      <c r="O21" s="15"/>
    </row>
    <row r="22" spans="2:15" ht="15">
      <c r="B22" s="5">
        <v>15</v>
      </c>
      <c r="C22" s="5">
        <v>5</v>
      </c>
      <c r="D22" s="133">
        <v>798</v>
      </c>
      <c r="E22" s="133">
        <v>932</v>
      </c>
      <c r="F22" s="133">
        <v>1053</v>
      </c>
      <c r="G22" s="133">
        <v>1104</v>
      </c>
      <c r="H22" s="13"/>
      <c r="I22" s="45" t="s">
        <v>111</v>
      </c>
      <c r="J22" s="15"/>
      <c r="K22" s="15"/>
      <c r="L22" s="15"/>
      <c r="M22" s="15"/>
      <c r="N22" s="15"/>
      <c r="O22" s="15"/>
    </row>
    <row r="23" spans="2:15" ht="15">
      <c r="B23" s="5">
        <v>16</v>
      </c>
      <c r="C23" s="5">
        <v>3</v>
      </c>
      <c r="D23" s="133">
        <v>769</v>
      </c>
      <c r="E23" s="133">
        <v>897</v>
      </c>
      <c r="F23" s="133">
        <v>1014</v>
      </c>
      <c r="G23" s="133">
        <v>1064</v>
      </c>
      <c r="H23" s="13"/>
      <c r="I23" s="46" t="s">
        <v>112</v>
      </c>
      <c r="J23" s="15"/>
      <c r="K23" s="15"/>
      <c r="L23" s="15"/>
      <c r="M23" s="15"/>
      <c r="N23" s="15"/>
      <c r="O23" s="15"/>
    </row>
    <row r="24" spans="2:15" ht="15">
      <c r="B24" s="5">
        <v>17</v>
      </c>
      <c r="C24" s="5">
        <v>1</v>
      </c>
      <c r="D24" s="133">
        <v>740</v>
      </c>
      <c r="E24" s="133">
        <v>864</v>
      </c>
      <c r="F24" s="133">
        <v>976</v>
      </c>
      <c r="G24" s="133">
        <v>1025</v>
      </c>
      <c r="H24" s="13"/>
      <c r="I24" s="46" t="s">
        <v>113</v>
      </c>
      <c r="J24" s="15"/>
      <c r="K24" s="15"/>
      <c r="L24" s="15"/>
      <c r="M24" s="15"/>
      <c r="N24" s="15"/>
      <c r="O24" s="15"/>
    </row>
    <row r="25" spans="2:15" ht="15">
      <c r="B25" s="5">
        <v>18</v>
      </c>
      <c r="C25" s="5">
        <v>0</v>
      </c>
      <c r="D25" s="133">
        <v>711</v>
      </c>
      <c r="E25" s="133">
        <v>830</v>
      </c>
      <c r="F25" s="133">
        <v>938</v>
      </c>
      <c r="G25" s="133">
        <v>985</v>
      </c>
      <c r="H25" s="13"/>
      <c r="I25" s="13"/>
      <c r="J25" s="15"/>
      <c r="K25" s="15"/>
      <c r="L25" s="15"/>
      <c r="M25" s="15"/>
      <c r="N25" s="15"/>
      <c r="O25" s="15"/>
    </row>
    <row r="26" spans="2:15" ht="12.75">
      <c r="B26" s="7"/>
      <c r="C26" s="7"/>
      <c r="D26" s="7"/>
      <c r="E26" s="7"/>
      <c r="F26" s="7"/>
      <c r="G26" s="7"/>
      <c r="H26" s="13"/>
      <c r="I26" s="13"/>
      <c r="J26" s="15"/>
      <c r="K26" s="15"/>
      <c r="L26" s="15"/>
      <c r="M26" s="15"/>
      <c r="N26" s="15"/>
      <c r="O26" s="15"/>
    </row>
    <row r="27" ht="15" customHeight="1">
      <c r="B27" s="9" t="s">
        <v>24</v>
      </c>
    </row>
    <row r="28" spans="2:3" ht="26.25" customHeight="1">
      <c r="B28" s="16" t="s">
        <v>19</v>
      </c>
      <c r="C28" s="6">
        <v>288.14</v>
      </c>
    </row>
    <row r="29" spans="2:3" ht="27.75" customHeight="1">
      <c r="B29" s="16" t="s">
        <v>18</v>
      </c>
      <c r="C29" s="8">
        <v>100</v>
      </c>
    </row>
    <row r="30" spans="2:3" ht="27.75" customHeight="1">
      <c r="B30" s="16"/>
      <c r="C30" s="134"/>
    </row>
    <row r="31" ht="12" customHeight="1"/>
    <row r="32" spans="2:3" ht="12.75">
      <c r="B32" s="11" t="s">
        <v>23</v>
      </c>
      <c r="C32" s="17"/>
    </row>
    <row r="33" spans="1:3" ht="12.75">
      <c r="A33" s="4">
        <v>1</v>
      </c>
      <c r="B33" s="18" t="s">
        <v>21</v>
      </c>
      <c r="C33" s="3">
        <v>0</v>
      </c>
    </row>
    <row r="34" spans="1:3" ht="12.75">
      <c r="A34" s="4">
        <v>2</v>
      </c>
      <c r="B34" s="18" t="s">
        <v>22</v>
      </c>
      <c r="C34" s="3">
        <v>35</v>
      </c>
    </row>
    <row r="36" spans="2:3" ht="12.75">
      <c r="B36" s="11" t="s">
        <v>4</v>
      </c>
      <c r="C36" s="12"/>
    </row>
    <row r="37" spans="1:3" s="20" customFormat="1" ht="12.75">
      <c r="A37" s="20">
        <v>1</v>
      </c>
      <c r="B37" s="19" t="s">
        <v>25</v>
      </c>
      <c r="C37" s="19">
        <v>0</v>
      </c>
    </row>
    <row r="38" spans="1:3" ht="12.75">
      <c r="A38" s="4">
        <v>2</v>
      </c>
      <c r="B38" s="1" t="s">
        <v>3</v>
      </c>
      <c r="C38" s="3">
        <v>45</v>
      </c>
    </row>
    <row r="39" spans="1:3" ht="12.75">
      <c r="A39" s="4">
        <v>3</v>
      </c>
      <c r="B39" s="1" t="s">
        <v>2</v>
      </c>
      <c r="C39" s="3">
        <v>75</v>
      </c>
    </row>
    <row r="40" spans="2:3" ht="12.75">
      <c r="B40" s="14"/>
      <c r="C40" s="14"/>
    </row>
    <row r="42" spans="2:3" ht="12.75">
      <c r="B42" s="11" t="s">
        <v>147</v>
      </c>
      <c r="C42" s="143"/>
    </row>
    <row r="43" spans="1:5" ht="12.75">
      <c r="A43" s="4">
        <v>1</v>
      </c>
      <c r="B43" s="19" t="s">
        <v>31</v>
      </c>
      <c r="C43" s="6">
        <v>0</v>
      </c>
      <c r="D43" s="6">
        <v>0</v>
      </c>
      <c r="E43" s="12">
        <f aca="true" t="shared" si="1" ref="E43:E50">SUM(C43:D43)</f>
        <v>0</v>
      </c>
    </row>
    <row r="44" spans="1:5" ht="12.75">
      <c r="A44" s="4">
        <v>2</v>
      </c>
      <c r="B44" s="1" t="s">
        <v>29</v>
      </c>
      <c r="C44" s="6">
        <v>93.1</v>
      </c>
      <c r="D44" s="6">
        <v>142.49</v>
      </c>
      <c r="E44" s="12">
        <f t="shared" si="1"/>
        <v>235.59</v>
      </c>
    </row>
    <row r="45" spans="1:5" ht="12.75">
      <c r="A45" s="4">
        <v>3</v>
      </c>
      <c r="B45" s="1" t="s">
        <v>30</v>
      </c>
      <c r="C45" s="6">
        <v>105.25</v>
      </c>
      <c r="D45" s="6">
        <v>190.26</v>
      </c>
      <c r="E45" s="12">
        <f t="shared" si="1"/>
        <v>295.51</v>
      </c>
    </row>
    <row r="46" spans="1:5" ht="12.75">
      <c r="A46" s="4">
        <v>4</v>
      </c>
      <c r="B46" s="2" t="s">
        <v>5</v>
      </c>
      <c r="C46" s="6">
        <v>109.3</v>
      </c>
      <c r="D46" s="6">
        <v>190.26</v>
      </c>
      <c r="E46" s="12">
        <f t="shared" si="1"/>
        <v>299.56</v>
      </c>
    </row>
    <row r="47" spans="1:5" ht="12.75">
      <c r="A47" s="4">
        <v>5</v>
      </c>
      <c r="B47" s="2" t="s">
        <v>27</v>
      </c>
      <c r="C47" s="6">
        <v>140.68</v>
      </c>
      <c r="D47" s="6">
        <v>190.26</v>
      </c>
      <c r="E47" s="12">
        <f t="shared" si="1"/>
        <v>330.94</v>
      </c>
    </row>
    <row r="48" spans="1:5" ht="12.75">
      <c r="A48" s="2">
        <v>6</v>
      </c>
      <c r="B48" s="2" t="s">
        <v>42</v>
      </c>
      <c r="C48" s="6">
        <v>56.67</v>
      </c>
      <c r="D48" s="6">
        <v>71.24</v>
      </c>
      <c r="E48" s="12">
        <f t="shared" si="1"/>
        <v>127.91</v>
      </c>
    </row>
    <row r="49" spans="1:5" ht="12.75">
      <c r="A49" s="2">
        <v>7</v>
      </c>
      <c r="B49" s="2" t="s">
        <v>43</v>
      </c>
      <c r="C49" s="6">
        <v>56.67</v>
      </c>
      <c r="D49" s="6">
        <v>71.24</v>
      </c>
      <c r="E49" s="12">
        <f t="shared" si="1"/>
        <v>127.91</v>
      </c>
    </row>
    <row r="50" spans="1:5" ht="12.75">
      <c r="A50" s="2">
        <v>8</v>
      </c>
      <c r="B50" s="2" t="s">
        <v>44</v>
      </c>
      <c r="C50" s="6">
        <v>56.67</v>
      </c>
      <c r="D50" s="6">
        <v>71.24</v>
      </c>
      <c r="E50" s="12">
        <f t="shared" si="1"/>
        <v>127.91</v>
      </c>
    </row>
    <row r="53" spans="1:3" ht="12.75">
      <c r="A53" s="6"/>
      <c r="B53" s="135" t="s">
        <v>141</v>
      </c>
      <c r="C53" s="135"/>
    </row>
    <row r="54" spans="1:3" ht="12.75">
      <c r="A54" s="6">
        <v>1</v>
      </c>
      <c r="B54" s="136">
        <v>39083</v>
      </c>
      <c r="C54" s="137">
        <v>17.5</v>
      </c>
    </row>
    <row r="55" spans="1:3" ht="12.75">
      <c r="A55" s="6">
        <v>2</v>
      </c>
      <c r="B55" s="136">
        <v>39264</v>
      </c>
      <c r="C55" s="137">
        <v>35</v>
      </c>
    </row>
    <row r="56" spans="1:3" ht="12.75">
      <c r="A56" s="6">
        <v>3</v>
      </c>
      <c r="B56" s="136">
        <v>39448</v>
      </c>
      <c r="C56" s="137">
        <v>70</v>
      </c>
    </row>
    <row r="57" spans="1:3" ht="12.75">
      <c r="A57" s="6">
        <v>4</v>
      </c>
      <c r="B57" s="136">
        <v>39814</v>
      </c>
      <c r="C57" s="137">
        <v>85.01</v>
      </c>
    </row>
  </sheetData>
  <sheetProtection password="CCE9" sheet="1" object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Βεβαιώσεις Αποδοχών</dc:title>
  <dc:subject/>
  <dc:creator>Λάμπρος Καρακώστας</dc:creator>
  <cp:keywords/>
  <dc:description/>
  <cp:lastModifiedBy>Λάμπρος καρακώστας</cp:lastModifiedBy>
  <cp:lastPrinted>2009-09-15T07:06:20Z</cp:lastPrinted>
  <dcterms:created xsi:type="dcterms:W3CDTF">2003-10-18T16:37:00Z</dcterms:created>
  <dcterms:modified xsi:type="dcterms:W3CDTF">2010-06-11T17:34:04Z</dcterms:modified>
  <cp:category/>
  <cp:version/>
  <cp:contentType/>
  <cp:contentStatus/>
</cp:coreProperties>
</file>